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<sst xmlns="http://schemas.openxmlformats.org/spreadsheetml/2006/main" count="381" uniqueCount="200">
  <si>
    <t>PRIHODI</t>
  </si>
  <si>
    <t>Prihodi po posebnim propisima</t>
  </si>
  <si>
    <t>Prihodi od imovine</t>
  </si>
  <si>
    <t>Prihodi od financijske imovine</t>
  </si>
  <si>
    <t>RASHODI</t>
  </si>
  <si>
    <t>Plaće</t>
  </si>
  <si>
    <t>Doprinosi na plaće</t>
  </si>
  <si>
    <t>Materijalni rashodi</t>
  </si>
  <si>
    <t>Rashodi za radnike</t>
  </si>
  <si>
    <t>Naknade troškova radnicima</t>
  </si>
  <si>
    <t>Naknade članovima u predstavničkim tijelima i</t>
  </si>
  <si>
    <t>Rashodi za usluge</t>
  </si>
  <si>
    <t>Rashodi za materijal i energiju</t>
  </si>
  <si>
    <t>Ostali nespomenuti materijalni rashodi</t>
  </si>
  <si>
    <t>Rashodi amortizacije</t>
  </si>
  <si>
    <t>Amortizacija</t>
  </si>
  <si>
    <t>Financijski rashodi</t>
  </si>
  <si>
    <t>Ostali financijski rashodi</t>
  </si>
  <si>
    <t>Donacije</t>
  </si>
  <si>
    <t>Tekuće donacije</t>
  </si>
  <si>
    <t>Ostali rashodi</t>
  </si>
  <si>
    <t>Ostali nespomenuti rashodi</t>
  </si>
  <si>
    <t>Naknade ostalim osobama izvan radnog odnosa</t>
  </si>
  <si>
    <t>Članak 1.</t>
  </si>
  <si>
    <t>Ostali rashodi za radnike</t>
  </si>
  <si>
    <t xml:space="preserve">Plan </t>
  </si>
  <si>
    <t xml:space="preserve">Prihodi po posebnim propisima </t>
  </si>
  <si>
    <t>izvršnim tijelima,povjerenstvima i slično</t>
  </si>
  <si>
    <t>Doprinos za zdravstveno osiguranje</t>
  </si>
  <si>
    <t>Doprinos za mirovinsko osiguranje koje plaća poslodavac</t>
  </si>
  <si>
    <t>Službena putovanja</t>
  </si>
  <si>
    <t xml:space="preserve">Stručno usavršavanje </t>
  </si>
  <si>
    <t>Naknade članovima u predstavničkim i izvršnim tijelima,povjerenstvima i slično</t>
  </si>
  <si>
    <t>Naknade članovima za prisustvovanje sjednicama povjerenstva, odbora i sl.</t>
  </si>
  <si>
    <t>Usluge telefona, pošte i prijevoza</t>
  </si>
  <si>
    <t>Usluge promidžbe i informiranja</t>
  </si>
  <si>
    <t xml:space="preserve">Intelektualne i osobne usluge </t>
  </si>
  <si>
    <t>Ostale usluge</t>
  </si>
  <si>
    <t>Reprezentacija</t>
  </si>
  <si>
    <t xml:space="preserve">Amortizacija </t>
  </si>
  <si>
    <t>Bankarske usluge i usluge platnog prometa</t>
  </si>
  <si>
    <t xml:space="preserve">Ostali rashodi </t>
  </si>
  <si>
    <t>Uređenje/izgradnja vatrogasnih spremišta</t>
  </si>
  <si>
    <t>Naknada ostalim osobama izvan radnog odnosa</t>
  </si>
  <si>
    <t>Naknada troškova službenih putovanja</t>
  </si>
  <si>
    <t>Sitan inventar</t>
  </si>
  <si>
    <t>Suradnja VZKZŽ i GZ Šmarje pri Jelšah</t>
  </si>
  <si>
    <t>Premija osiguranja osoba</t>
  </si>
  <si>
    <t>Naknade troškova službenih putovanja</t>
  </si>
  <si>
    <t>UKUPNO RASHODI:</t>
  </si>
  <si>
    <t>UKUPNO PRIHODI:</t>
  </si>
  <si>
    <t>Plan</t>
  </si>
  <si>
    <t>Članak 2.</t>
  </si>
  <si>
    <t xml:space="preserve"> PRIHODI:</t>
  </si>
  <si>
    <t xml:space="preserve">        Broj konta</t>
  </si>
  <si>
    <t xml:space="preserve"> RASHODI:</t>
  </si>
  <si>
    <t xml:space="preserve">Prihodi iz proračuna Županije </t>
  </si>
  <si>
    <t>Prihodi od kamata poslovne banke</t>
  </si>
  <si>
    <t>Vrsta prihoda</t>
  </si>
  <si>
    <t>Program</t>
  </si>
  <si>
    <t>Aktivnost</t>
  </si>
  <si>
    <t>Vrsta prihoda/rashoda</t>
  </si>
  <si>
    <t>Stručna služba, upravljanje i administracija</t>
  </si>
  <si>
    <t>Plaće za redovni rad</t>
  </si>
  <si>
    <t>Naknade za obavljanje aktivnosti</t>
  </si>
  <si>
    <t>Ostale naknade</t>
  </si>
  <si>
    <t xml:space="preserve">Usluge tekućeg i investicijskog održavanja </t>
  </si>
  <si>
    <t xml:space="preserve">Komunalne usluge </t>
  </si>
  <si>
    <t>Zakupnine i najamnine</t>
  </si>
  <si>
    <t>Računalne usluge</t>
  </si>
  <si>
    <t>Uredski materijal i ostali materijalni rashodi</t>
  </si>
  <si>
    <t>Energija</t>
  </si>
  <si>
    <t>Sitan inventar i autogume</t>
  </si>
  <si>
    <t>Premija osiguranja</t>
  </si>
  <si>
    <t>Zatezne kamate</t>
  </si>
  <si>
    <t>Održavanje godišnjih skupština VZKZŽ</t>
  </si>
  <si>
    <t>Aktivnosti na unapređenju zaštite od požara i vatrogastva</t>
  </si>
  <si>
    <t>Program Vlade RH-dislokacija</t>
  </si>
  <si>
    <t>Stručni nadzor nad radom vatrogasnih postrojbi</t>
  </si>
  <si>
    <t>Naknade članovima u predstavničkim i izvršnim tijelima, povjerenstvima i slično</t>
  </si>
  <si>
    <t>Opremanje vatrogasnih postrojbi</t>
  </si>
  <si>
    <t>Osposobljavanje i usavršavanje,vježbe i natjecanja</t>
  </si>
  <si>
    <t>Ostali  nespomenuti materijalni rashodi</t>
  </si>
  <si>
    <t>Stručni skupovi i seminari u organizaciji HVZ-a i VZKZŽ</t>
  </si>
  <si>
    <t>Uređenje i organizacija Kampa vatrogasne mladeži u Fažani</t>
  </si>
  <si>
    <t>Usluge tekućeg i investicijskog održavanja objekta</t>
  </si>
  <si>
    <t>Komunalne usluge</t>
  </si>
  <si>
    <t>Obuka voditelja vatrogasne mladeži u organizaciji HVZ-a i VZKZŽ</t>
  </si>
  <si>
    <t>Susreti vatrogasne mladeži RH i RS u organizaciji HVZ-a</t>
  </si>
  <si>
    <t>Promidžba, informiranje i manifestacije</t>
  </si>
  <si>
    <t>Obilježavanje jubilarnih obljetnica DVD-a</t>
  </si>
  <si>
    <t>Uredski materijal i ostali  materijalni rashodi</t>
  </si>
  <si>
    <t>Hodočašće vatrogasaca Hrvatske u Mariju Bistricu</t>
  </si>
  <si>
    <t xml:space="preserve">Reprezentacija </t>
  </si>
  <si>
    <t>Skrb o pomlađivanju i rad s mladima</t>
  </si>
  <si>
    <t>Ljetovanje vatrogasne mladeži</t>
  </si>
  <si>
    <t>PRENESENI VIŠAK PRIHODA IZ PRIJAŠNJIH GODINA:</t>
  </si>
  <si>
    <t>VIŠAK PRIHODA RASPOLOŽIV U SLIJEDEĆEM RAZDOBLJU:</t>
  </si>
  <si>
    <t>Red.br.</t>
  </si>
  <si>
    <t>Naziv</t>
  </si>
  <si>
    <t>1.</t>
  </si>
  <si>
    <t>Novac u banci i blagajni na dan 01.siječnja</t>
  </si>
  <si>
    <t>2.</t>
  </si>
  <si>
    <t>Novčani primici</t>
  </si>
  <si>
    <t>2.1.</t>
  </si>
  <si>
    <t>2.2.</t>
  </si>
  <si>
    <t>Primici od imovine</t>
  </si>
  <si>
    <t>2.3.</t>
  </si>
  <si>
    <t>Ostali primici</t>
  </si>
  <si>
    <t>3.</t>
  </si>
  <si>
    <t>Novčani izdaci</t>
  </si>
  <si>
    <t>3.1.</t>
  </si>
  <si>
    <t>Primici po posebnim propisima</t>
  </si>
  <si>
    <t>Izdaci redovne djelatnosti</t>
  </si>
  <si>
    <t>3.2.</t>
  </si>
  <si>
    <t>Izdaci za nabavu nefinancijske imovine</t>
  </si>
  <si>
    <t>4.</t>
  </si>
  <si>
    <t>PREDSJEDNIK</t>
  </si>
  <si>
    <t>PRIHODI:</t>
  </si>
  <si>
    <t>RASHODI:</t>
  </si>
  <si>
    <t>Prihodi od osiguravajućih društva-premija osiguranja</t>
  </si>
  <si>
    <t>Stjepan Skuliber</t>
  </si>
  <si>
    <t>Susreti vatrogasnih organizacija u organizaciji VZKZŽ i HVZ-a</t>
  </si>
  <si>
    <t>MANJAK PRIHODA TEKUĆE GODINE:</t>
  </si>
  <si>
    <t>Osposobljavanje i usavršavanje vatrog. kadrova za zvanja i specijalnosti</t>
  </si>
  <si>
    <t>VIŠAK PRIHODA TEKUĆE GODINE</t>
  </si>
  <si>
    <t>Ovaj Plan stupa na snagu danom donošenja.</t>
  </si>
  <si>
    <t>Novac u banci i blagajni na dan 31.prosinca</t>
  </si>
  <si>
    <t>Obilježavanje "Mjeseca zaštite od požara"- Svetog Florjana</t>
  </si>
  <si>
    <t>Rashodi vezani uz financiranje povezanih neprofitnih organizacija</t>
  </si>
  <si>
    <t>Tekući rashodi</t>
  </si>
  <si>
    <t>Upravljanje vatrogasnim intervencijama-sustav UVI</t>
  </si>
  <si>
    <t>Prihodi iz državnog proračuna-HVZ dislokacija</t>
  </si>
  <si>
    <t>Državno vatrogasno natjecanje</t>
  </si>
  <si>
    <t>2022.</t>
  </si>
  <si>
    <t xml:space="preserve">Županijsko vatrogasno natjecanje </t>
  </si>
  <si>
    <t>Rahodi za usluge</t>
  </si>
  <si>
    <t>Rashodi za materijal i uslugu</t>
  </si>
  <si>
    <t>sastoji se od plana prihoda i rashoda ,plana novčanih tijekova i obrazloženja.</t>
  </si>
  <si>
    <t>Prihodi i rashodi po izvorima, programima i aktivnostima   raspoređuju se:</t>
  </si>
  <si>
    <t>Prihodi i rashodi  raspoređuju se  :</t>
  </si>
  <si>
    <t>Plan novčanih tijekova  sastoji se od:</t>
  </si>
  <si>
    <t>Članak 3.</t>
  </si>
  <si>
    <t xml:space="preserve">                                                       Članak 4.</t>
  </si>
  <si>
    <t>Plan 2022.</t>
  </si>
  <si>
    <t>Na osnovi članka 25. stavka 1.podstavka 4. Statuta Vatrogasne zajednice Krapinsko-zagorske županije Klasa: 003-05/20-01/03, Urbroj: 2140-21-20-1</t>
  </si>
  <si>
    <t>Prihodi od donacija</t>
  </si>
  <si>
    <t>Prihodi od donacija iz proračuna</t>
  </si>
  <si>
    <t>Prihodi od donacija iz državnog proračuna-HVZ-oprema</t>
  </si>
  <si>
    <t>Prihodi iz državnog proračuna -HVZ-zajednički troškovi</t>
  </si>
  <si>
    <t>Prihodi iz državnog proračuna-HVZ-OKFŠ-vatrogasac-vozač</t>
  </si>
  <si>
    <t>Prihodi od Hrvatske vatrogasne zajednice-premija osiguranja-osposobljavanje</t>
  </si>
  <si>
    <t xml:space="preserve">Krapina, </t>
  </si>
  <si>
    <t>Ostali nespomeniti rashodi</t>
  </si>
  <si>
    <t>Organizacija vatrogasnih natjecanja VZKZŽ,VZG,VZO, DVD-a</t>
  </si>
  <si>
    <t>Izvor prihoda</t>
  </si>
  <si>
    <t>VZKZŽ</t>
  </si>
  <si>
    <t>OKFŠ-HVZ</t>
  </si>
  <si>
    <t>Broj konta</t>
  </si>
  <si>
    <t>Broj</t>
  </si>
  <si>
    <t>konta</t>
  </si>
  <si>
    <t xml:space="preserve">Prihodi </t>
  </si>
  <si>
    <t xml:space="preserve">Kapitalni rashodi </t>
  </si>
  <si>
    <t xml:space="preserve">Proračun </t>
  </si>
  <si>
    <t>KZŽ</t>
  </si>
  <si>
    <t>HVZ</t>
  </si>
  <si>
    <t>osiguranja</t>
  </si>
  <si>
    <t xml:space="preserve">Premija </t>
  </si>
  <si>
    <t>osiguranja,</t>
  </si>
  <si>
    <t>Premija</t>
  </si>
  <si>
    <t>od</t>
  </si>
  <si>
    <t>imovine</t>
  </si>
  <si>
    <t>Ostali prihodi</t>
  </si>
  <si>
    <t>Prihodi od prodaje dugotrajne imovine</t>
  </si>
  <si>
    <t>Prihodi od prodaje dugotrajne materijalne imovine</t>
  </si>
  <si>
    <t xml:space="preserve">Klasa: </t>
  </si>
  <si>
    <t xml:space="preserve">Urbroj: </t>
  </si>
  <si>
    <t xml:space="preserve">                                           Članak 5.</t>
  </si>
  <si>
    <t xml:space="preserve">                                          Članak 6.</t>
  </si>
  <si>
    <t>I Izmjena</t>
  </si>
  <si>
    <t>plana 2022</t>
  </si>
  <si>
    <t>Indeks</t>
  </si>
  <si>
    <t>I.izmjena</t>
  </si>
  <si>
    <t>plana 2022.</t>
  </si>
  <si>
    <t xml:space="preserve">I.izmjena </t>
  </si>
  <si>
    <t>Povećanje/</t>
  </si>
  <si>
    <t>Smanjenje</t>
  </si>
  <si>
    <t>Prihod od</t>
  </si>
  <si>
    <t>prodaje</t>
  </si>
  <si>
    <t>Neotpisana vrijednost i drugi rashodi otuđene i rashodovane dugotrajne imovine</t>
  </si>
  <si>
    <t>zajednice Krapinsko-zagorske županije za 2022.godinu na sjednici održanoj dana ____________ 2022.godine, donijela je</t>
  </si>
  <si>
    <t xml:space="preserve">                            I. IZMJENU I DOPUNU  FINANCIJSKOG PLAN ZA 2022.GODINU</t>
  </si>
  <si>
    <t>I. izmjemna i dopuna Financijskog  plana Vatrogasne zajednice Krapinsko-zagorske županije za 2022.godinu</t>
  </si>
  <si>
    <t>7/5.</t>
  </si>
  <si>
    <t>Obrazloženje uz I. Izmjenu i dopunu Financijskog plana za 2022.godinu  nalazi se u prilogu i sastavni je dio ovog Plana.</t>
  </si>
  <si>
    <t>Povećanje/ Smanjenje</t>
  </si>
  <si>
    <t>I izmjena 2022.</t>
  </si>
  <si>
    <t>od 10.prosinca 2020.godine, Skupština Vatrogasne zajednice Krapinsko-zagorske županije na a na osnovi utvrđenog Programa rada Vatrogasne</t>
  </si>
  <si>
    <t>Prihodi od naknade štete i refundacije</t>
  </si>
  <si>
    <t>Prihodi od refundacije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</si>
</sst>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\ _K_n_-;\-* #,##0\ _K_n_-;_-* &quot;-&quot;\ _K_n_-;_-@_-"/>
    <numFmt numFmtId="167" formatCode="_-* #,##0.00\ _K_n_-;\-* #,##0.00\ _K_n_-;_-* &quot;-&quot;??\ _K_n_-;_-@_-"/>
    <numFmt numFmtId="168" formatCode="0.0"/>
  </numFmts>
  <fonts count="64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6"/>
      <name val="Arial Narrow"/>
      <family val="2"/>
    </font>
    <font>
      <sz val="8"/>
      <color indexed="36"/>
      <name val="Arial Narrow"/>
      <family val="2"/>
    </font>
    <font>
      <b/>
      <sz val="8"/>
      <color indexed="56"/>
      <name val="Arial Narrow"/>
      <family val="2"/>
    </font>
    <font>
      <sz val="8"/>
      <color indexed="56"/>
      <name val="Arial Narrow"/>
      <family val="2"/>
    </font>
    <font>
      <sz val="8"/>
      <color indexed="8"/>
      <name val="Arial Narrow"/>
      <family val="2"/>
    </font>
    <font>
      <i/>
      <sz val="8"/>
      <color indexed="56"/>
      <name val="Arial Narrow"/>
      <family val="2"/>
    </font>
    <font>
      <i/>
      <sz val="8"/>
      <color indexed="36"/>
      <name val="Arial Narrow"/>
      <family val="2"/>
    </font>
    <font>
      <b/>
      <i/>
      <sz val="8"/>
      <color indexed="56"/>
      <name val="Arial Narrow"/>
      <family val="2"/>
    </font>
    <font>
      <b/>
      <i/>
      <sz val="8"/>
      <color indexed="3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7030A0"/>
      <name val="Arial Narrow"/>
      <family val="2"/>
    </font>
    <font>
      <sz val="8"/>
      <color rgb="FF7030A0"/>
      <name val="Arial Narrow"/>
      <family val="2"/>
    </font>
    <font>
      <b/>
      <sz val="8"/>
      <color rgb="FF002060"/>
      <name val="Arial Narrow"/>
      <family val="2"/>
    </font>
    <font>
      <sz val="8"/>
      <color rgb="FF002060"/>
      <name val="Arial Narrow"/>
      <family val="2"/>
    </font>
    <font>
      <sz val="8"/>
      <color theme="1"/>
      <name val="Arial Narrow"/>
      <family val="2"/>
    </font>
    <font>
      <i/>
      <sz val="8"/>
      <color rgb="FF002060"/>
      <name val="Arial Narrow"/>
      <family val="2"/>
    </font>
    <font>
      <i/>
      <sz val="8"/>
      <color rgb="FF7030A0"/>
      <name val="Arial Narrow"/>
      <family val="2"/>
    </font>
    <font>
      <b/>
      <i/>
      <sz val="8"/>
      <color rgb="FF002060"/>
      <name val="Arial Narrow"/>
      <family val="2"/>
    </font>
    <font>
      <b/>
      <i/>
      <sz val="8"/>
      <color rgb="FF7030A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" fontId="3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2" xfId="0" applyNumberFormat="1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8" xfId="0" applyFont="1" applyBorder="1" applyAlignment="1">
      <alignment horizontal="left"/>
    </xf>
    <xf numFmtId="4" fontId="3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left"/>
    </xf>
    <xf numFmtId="4" fontId="4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16" fontId="4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5" fillId="0" borderId="18" xfId="0" applyFont="1" applyBorder="1" applyAlignment="1">
      <alignment/>
    </xf>
    <xf numFmtId="4" fontId="5" fillId="0" borderId="18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4" fontId="5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right"/>
    </xf>
    <xf numFmtId="4" fontId="3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19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4" fontId="3" fillId="0" borderId="14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4" fontId="3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/>
    </xf>
    <xf numFmtId="4" fontId="55" fillId="0" borderId="11" xfId="0" applyNumberFormat="1" applyFont="1" applyBorder="1" applyAlignment="1">
      <alignment/>
    </xf>
    <xf numFmtId="4" fontId="55" fillId="0" borderId="12" xfId="0" applyNumberFormat="1" applyFont="1" applyBorder="1" applyAlignment="1">
      <alignment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4" fontId="57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4" fontId="5" fillId="0" borderId="11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61" fillId="0" borderId="10" xfId="0" applyFont="1" applyBorder="1" applyAlignment="1">
      <alignment horizontal="left"/>
    </xf>
    <xf numFmtId="0" fontId="55" fillId="0" borderId="10" xfId="0" applyFont="1" applyBorder="1" applyAlignment="1">
      <alignment/>
    </xf>
    <xf numFmtId="4" fontId="56" fillId="0" borderId="11" xfId="0" applyNumberFormat="1" applyFont="1" applyBorder="1" applyAlignment="1">
      <alignment/>
    </xf>
    <xf numFmtId="0" fontId="62" fillId="0" borderId="10" xfId="0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6"/>
  <sheetViews>
    <sheetView tabSelected="1" zoomScalePageLayoutView="0" workbookViewId="0" topLeftCell="A297">
      <selection activeCell="P324" sqref="P3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4.00390625" style="0" customWidth="1"/>
    <col min="4" max="4" width="44.7109375" style="0" customWidth="1"/>
    <col min="5" max="5" width="8.8515625" style="0" customWidth="1"/>
    <col min="6" max="6" width="8.00390625" style="0" customWidth="1"/>
    <col min="7" max="7" width="8.7109375" style="0" customWidth="1"/>
    <col min="8" max="8" width="8.57421875" style="0" customWidth="1"/>
    <col min="9" max="9" width="7.421875" style="0" customWidth="1"/>
    <col min="10" max="10" width="7.7109375" style="0" customWidth="1"/>
    <col min="11" max="11" width="8.140625" style="0" customWidth="1"/>
    <col min="12" max="12" width="5.57421875" style="0" customWidth="1"/>
    <col min="13" max="13" width="7.57421875" style="0" customWidth="1"/>
    <col min="14" max="14" width="8.28125" style="0" customWidth="1"/>
  </cols>
  <sheetData>
    <row r="2" ht="12.75">
      <c r="E2" s="2"/>
    </row>
    <row r="4" s="95" customFormat="1" ht="12.75">
      <c r="B4" s="95" t="s">
        <v>145</v>
      </c>
    </row>
    <row r="5" s="95" customFormat="1" ht="12.75">
      <c r="A5" s="95" t="s">
        <v>197</v>
      </c>
    </row>
    <row r="6" s="95" customFormat="1" ht="12.75">
      <c r="A6" s="95" t="s">
        <v>190</v>
      </c>
    </row>
    <row r="7" s="95" customFormat="1" ht="12.75"/>
    <row r="8" s="95" customFormat="1" ht="12.75"/>
    <row r="9" s="95" customFormat="1" ht="12.75">
      <c r="D9" s="100" t="s">
        <v>191</v>
      </c>
    </row>
    <row r="10" s="95" customFormat="1" ht="12.75">
      <c r="D10" s="96"/>
    </row>
    <row r="11" s="95" customFormat="1" ht="12.75">
      <c r="D11" s="96"/>
    </row>
    <row r="12" spans="1:4" s="95" customFormat="1" ht="12.75">
      <c r="A12" s="100"/>
      <c r="D12" s="96" t="s">
        <v>23</v>
      </c>
    </row>
    <row r="13" s="95" customFormat="1" ht="12.75">
      <c r="A13" s="100"/>
    </row>
    <row r="14" spans="1:2" s="95" customFormat="1" ht="12.75">
      <c r="A14" s="100"/>
      <c r="B14" s="95" t="s">
        <v>192</v>
      </c>
    </row>
    <row r="15" s="95" customFormat="1" ht="12.75">
      <c r="A15" s="95" t="s">
        <v>138</v>
      </c>
    </row>
    <row r="16" s="95" customFormat="1" ht="12.75">
      <c r="A16" s="100"/>
    </row>
    <row r="17" spans="1:4" s="95" customFormat="1" ht="12.75">
      <c r="A17" s="100"/>
      <c r="D17" s="96" t="s">
        <v>52</v>
      </c>
    </row>
    <row r="18" s="95" customFormat="1" ht="12.75">
      <c r="A18" s="100"/>
    </row>
    <row r="19" spans="1:3" s="95" customFormat="1" ht="12.75">
      <c r="A19" s="100"/>
      <c r="C19" s="95" t="s">
        <v>140</v>
      </c>
    </row>
    <row r="20" s="26" customFormat="1" ht="9.75">
      <c r="A20" s="47"/>
    </row>
    <row r="21" spans="1:3" s="26" customFormat="1" ht="9.75">
      <c r="A21" s="47"/>
      <c r="C21" s="47" t="s">
        <v>53</v>
      </c>
    </row>
    <row r="22" spans="1:8" s="26" customFormat="1" ht="9.75">
      <c r="A22" s="42" t="s">
        <v>54</v>
      </c>
      <c r="B22" s="21"/>
      <c r="C22" s="22"/>
      <c r="D22" s="22" t="s">
        <v>61</v>
      </c>
      <c r="E22" s="23" t="s">
        <v>25</v>
      </c>
      <c r="F22" s="24" t="s">
        <v>185</v>
      </c>
      <c r="G22" s="23" t="s">
        <v>179</v>
      </c>
      <c r="H22" s="24" t="s">
        <v>181</v>
      </c>
    </row>
    <row r="23" spans="1:8" s="26" customFormat="1" ht="9.75">
      <c r="A23" s="5"/>
      <c r="B23" s="43"/>
      <c r="C23" s="9"/>
      <c r="D23" s="6"/>
      <c r="E23" s="44" t="s">
        <v>134</v>
      </c>
      <c r="F23" s="10" t="s">
        <v>186</v>
      </c>
      <c r="G23" s="5" t="s">
        <v>180</v>
      </c>
      <c r="H23" s="10" t="s">
        <v>193</v>
      </c>
    </row>
    <row r="24" spans="1:8" s="26" customFormat="1" ht="9.75" customHeight="1">
      <c r="A24" s="45">
        <v>1</v>
      </c>
      <c r="B24" s="45">
        <v>2</v>
      </c>
      <c r="C24" s="45">
        <v>3</v>
      </c>
      <c r="D24" s="13">
        <v>4</v>
      </c>
      <c r="E24" s="13">
        <v>5</v>
      </c>
      <c r="F24" s="45">
        <v>6</v>
      </c>
      <c r="G24" s="45">
        <v>7</v>
      </c>
      <c r="H24" s="45">
        <v>8</v>
      </c>
    </row>
    <row r="25" spans="1:8" s="26" customFormat="1" ht="9.75">
      <c r="A25" s="7">
        <v>3</v>
      </c>
      <c r="B25" s="46"/>
      <c r="C25" s="3"/>
      <c r="D25" s="20" t="s">
        <v>0</v>
      </c>
      <c r="E25" s="20"/>
      <c r="F25" s="20"/>
      <c r="G25" s="18"/>
      <c r="H25" s="18"/>
    </row>
    <row r="26" spans="1:8" s="26" customFormat="1" ht="9.75">
      <c r="A26" s="7"/>
      <c r="B26" s="49">
        <v>33</v>
      </c>
      <c r="C26" s="18"/>
      <c r="D26" s="20" t="s">
        <v>1</v>
      </c>
      <c r="E26" s="20">
        <f>SUM(E27)</f>
        <v>1468859</v>
      </c>
      <c r="F26" s="20">
        <f>SUM(F27)</f>
        <v>12101</v>
      </c>
      <c r="G26" s="20">
        <f>SUM(G27)</f>
        <v>1480960</v>
      </c>
      <c r="H26" s="20">
        <f aca="true" t="shared" si="0" ref="H26:H35">G26/E26*100</f>
        <v>100.82383673313777</v>
      </c>
    </row>
    <row r="27" spans="1:8" s="26" customFormat="1" ht="9.75">
      <c r="A27" s="50"/>
      <c r="B27" s="51"/>
      <c r="C27" s="52">
        <v>331</v>
      </c>
      <c r="D27" s="53" t="s">
        <v>26</v>
      </c>
      <c r="E27" s="53">
        <f>SUM(E85)</f>
        <v>1468859</v>
      </c>
      <c r="F27" s="53">
        <f>SUM(F85)</f>
        <v>12101</v>
      </c>
      <c r="G27" s="53">
        <f>SUM(G85)</f>
        <v>1480960</v>
      </c>
      <c r="H27" s="14">
        <f t="shared" si="0"/>
        <v>100.82383673313777</v>
      </c>
    </row>
    <row r="28" spans="1:8" s="26" customFormat="1" ht="9.75">
      <c r="A28" s="7"/>
      <c r="B28" s="49">
        <v>34</v>
      </c>
      <c r="C28" s="54"/>
      <c r="D28" s="20" t="s">
        <v>2</v>
      </c>
      <c r="E28" s="20">
        <f>SUM(E29)</f>
        <v>100</v>
      </c>
      <c r="F28" s="20">
        <f>SUM(F29)</f>
        <v>-50</v>
      </c>
      <c r="G28" s="20">
        <f>SUM(G29)</f>
        <v>50</v>
      </c>
      <c r="H28" s="20">
        <f t="shared" si="0"/>
        <v>50</v>
      </c>
    </row>
    <row r="29" spans="1:8" s="26" customFormat="1" ht="9.75">
      <c r="A29" s="8"/>
      <c r="B29" s="55"/>
      <c r="C29" s="19">
        <v>341</v>
      </c>
      <c r="D29" s="14" t="s">
        <v>3</v>
      </c>
      <c r="E29" s="14">
        <f>SUM(E93)</f>
        <v>100</v>
      </c>
      <c r="F29" s="14">
        <f>SUM(F93)</f>
        <v>-50</v>
      </c>
      <c r="G29" s="14">
        <f>SUM(G93)</f>
        <v>50</v>
      </c>
      <c r="H29" s="14">
        <f t="shared" si="0"/>
        <v>50</v>
      </c>
    </row>
    <row r="30" spans="1:8" s="26" customFormat="1" ht="9.75">
      <c r="A30" s="7"/>
      <c r="B30" s="55">
        <v>35</v>
      </c>
      <c r="C30" s="19"/>
      <c r="D30" s="20" t="s">
        <v>146</v>
      </c>
      <c r="E30" s="20">
        <f>SUM(E31)</f>
        <v>45270</v>
      </c>
      <c r="F30" s="20">
        <f>SUM(F31)</f>
        <v>0</v>
      </c>
      <c r="G30" s="20">
        <f>SUM(G31)</f>
        <v>45270</v>
      </c>
      <c r="H30" s="20">
        <f t="shared" si="0"/>
        <v>100</v>
      </c>
    </row>
    <row r="31" spans="1:8" s="26" customFormat="1" ht="9.75">
      <c r="A31" s="7"/>
      <c r="B31" s="56"/>
      <c r="C31" s="19">
        <v>351</v>
      </c>
      <c r="D31" s="14" t="s">
        <v>147</v>
      </c>
      <c r="E31" s="17">
        <f>SUM(E96)</f>
        <v>45270</v>
      </c>
      <c r="F31" s="17">
        <f>SUM(F96)</f>
        <v>0</v>
      </c>
      <c r="G31" s="17">
        <f>SUM(G96)</f>
        <v>45270</v>
      </c>
      <c r="H31" s="14">
        <f t="shared" si="0"/>
        <v>100</v>
      </c>
    </row>
    <row r="32" spans="1:8" s="26" customFormat="1" ht="9.75">
      <c r="A32" s="7"/>
      <c r="B32" s="55">
        <v>36</v>
      </c>
      <c r="C32" s="54"/>
      <c r="D32" s="57" t="s">
        <v>172</v>
      </c>
      <c r="E32" s="20">
        <f>SUM(E33+E34)</f>
        <v>50000</v>
      </c>
      <c r="F32" s="20">
        <f>SUM(F33+F34)</f>
        <v>13100</v>
      </c>
      <c r="G32" s="20">
        <f>SUM(G33+G34)</f>
        <v>63100</v>
      </c>
      <c r="H32" s="20">
        <f t="shared" si="0"/>
        <v>126.2</v>
      </c>
    </row>
    <row r="33" spans="1:8" s="26" customFormat="1" ht="9.75">
      <c r="A33" s="7"/>
      <c r="B33" s="55"/>
      <c r="C33" s="19">
        <v>361</v>
      </c>
      <c r="D33" s="14" t="s">
        <v>198</v>
      </c>
      <c r="E33" s="14">
        <f>SUM(E99)</f>
        <v>0</v>
      </c>
      <c r="F33" s="14">
        <f>SUM(F99)</f>
        <v>13000</v>
      </c>
      <c r="G33" s="14">
        <f>SUM(G99)</f>
        <v>13000</v>
      </c>
      <c r="H33" s="14">
        <v>0</v>
      </c>
    </row>
    <row r="34" spans="1:8" s="26" customFormat="1" ht="9.75">
      <c r="A34" s="7"/>
      <c r="B34" s="56"/>
      <c r="C34" s="19">
        <v>362</v>
      </c>
      <c r="D34" s="14" t="s">
        <v>173</v>
      </c>
      <c r="E34" s="17">
        <f>SUM(E101)</f>
        <v>50000</v>
      </c>
      <c r="F34" s="17">
        <f>SUM(F101)</f>
        <v>100</v>
      </c>
      <c r="G34" s="17">
        <f>SUM(G101)</f>
        <v>50100</v>
      </c>
      <c r="H34" s="14">
        <f t="shared" si="0"/>
        <v>100.2</v>
      </c>
    </row>
    <row r="35" spans="1:8" s="26" customFormat="1" ht="9.75">
      <c r="A35" s="8"/>
      <c r="B35" s="56"/>
      <c r="C35" s="19"/>
      <c r="D35" s="20" t="s">
        <v>50</v>
      </c>
      <c r="E35" s="20">
        <f>SUM(E26+E28+E30+E32)</f>
        <v>1564229</v>
      </c>
      <c r="F35" s="20">
        <f>SUM(F26+F28+F30+F32)</f>
        <v>25151</v>
      </c>
      <c r="G35" s="20">
        <f>SUM(G26+G28+G30+G32)</f>
        <v>1589380</v>
      </c>
      <c r="H35" s="20">
        <f t="shared" si="0"/>
        <v>101.60788477901892</v>
      </c>
    </row>
    <row r="36" spans="1:7" s="26" customFormat="1" ht="9.75">
      <c r="A36" s="58"/>
      <c r="B36" s="59"/>
      <c r="C36" s="60"/>
      <c r="D36" s="61"/>
      <c r="E36" s="61"/>
      <c r="F36" s="61"/>
      <c r="G36" s="61"/>
    </row>
    <row r="37" spans="1:7" s="26" customFormat="1" ht="9.75">
      <c r="A37" s="58"/>
      <c r="B37" s="59"/>
      <c r="C37" s="60"/>
      <c r="D37" s="61"/>
      <c r="E37" s="61"/>
      <c r="F37" s="61"/>
      <c r="G37" s="61"/>
    </row>
    <row r="38" spans="1:7" s="26" customFormat="1" ht="9.75">
      <c r="A38" s="58"/>
      <c r="B38" s="59"/>
      <c r="C38" s="60"/>
      <c r="D38" s="61"/>
      <c r="E38" s="61"/>
      <c r="F38" s="61"/>
      <c r="G38" s="61"/>
    </row>
    <row r="39" spans="1:7" s="26" customFormat="1" ht="9.75">
      <c r="A39" s="62"/>
      <c r="B39" s="63"/>
      <c r="C39" s="25" t="s">
        <v>55</v>
      </c>
      <c r="D39" s="64"/>
      <c r="E39" s="65"/>
      <c r="F39" s="61"/>
      <c r="G39" s="61"/>
    </row>
    <row r="40" spans="1:8" s="26" customFormat="1" ht="9.75">
      <c r="A40" s="66">
        <v>4</v>
      </c>
      <c r="B40" s="67"/>
      <c r="C40" s="27"/>
      <c r="D40" s="68" t="s">
        <v>4</v>
      </c>
      <c r="E40" s="68"/>
      <c r="F40" s="20"/>
      <c r="G40" s="20"/>
      <c r="H40" s="20"/>
    </row>
    <row r="41" spans="1:8" s="26" customFormat="1" ht="9.75">
      <c r="A41" s="69"/>
      <c r="B41" s="49">
        <v>41</v>
      </c>
      <c r="C41" s="3"/>
      <c r="D41" s="20" t="s">
        <v>8</v>
      </c>
      <c r="E41" s="20">
        <f>SUM(E42:E44)</f>
        <v>390104</v>
      </c>
      <c r="F41" s="20">
        <f>SUM(F42:F44)</f>
        <v>3000</v>
      </c>
      <c r="G41" s="20">
        <f>SUM(G42:G44)</f>
        <v>393104</v>
      </c>
      <c r="H41" s="57">
        <f aca="true" t="shared" si="1" ref="H41:H70">G41/E41*100</f>
        <v>100.76902569571192</v>
      </c>
    </row>
    <row r="42" spans="1:8" s="26" customFormat="1" ht="9.75">
      <c r="A42" s="70"/>
      <c r="B42" s="56"/>
      <c r="C42" s="19">
        <v>411</v>
      </c>
      <c r="D42" s="14" t="s">
        <v>5</v>
      </c>
      <c r="E42" s="14">
        <f>SUM(E120)</f>
        <v>305000</v>
      </c>
      <c r="F42" s="14">
        <f>SUM(F120)</f>
        <v>3000</v>
      </c>
      <c r="G42" s="14">
        <f>SUM(G120)</f>
        <v>308000</v>
      </c>
      <c r="H42" s="14">
        <f t="shared" si="1"/>
        <v>100.98360655737706</v>
      </c>
    </row>
    <row r="43" spans="1:8" s="26" customFormat="1" ht="9.75">
      <c r="A43" s="69"/>
      <c r="B43" s="56"/>
      <c r="C43" s="19">
        <v>412</v>
      </c>
      <c r="D43" s="14" t="s">
        <v>24</v>
      </c>
      <c r="E43" s="14">
        <f>SUM(E122)</f>
        <v>15000</v>
      </c>
      <c r="F43" s="14">
        <f>SUM(F122)</f>
        <v>0</v>
      </c>
      <c r="G43" s="14">
        <f>SUM(G122)</f>
        <v>15000</v>
      </c>
      <c r="H43" s="14">
        <f t="shared" si="1"/>
        <v>100</v>
      </c>
    </row>
    <row r="44" spans="1:8" s="26" customFormat="1" ht="9.75">
      <c r="A44" s="69"/>
      <c r="B44" s="56"/>
      <c r="C44" s="19">
        <v>413</v>
      </c>
      <c r="D44" s="14" t="s">
        <v>6</v>
      </c>
      <c r="E44" s="14">
        <f>SUM(E124)</f>
        <v>70104</v>
      </c>
      <c r="F44" s="14">
        <f>SUM(F124)</f>
        <v>0</v>
      </c>
      <c r="G44" s="14">
        <f>SUM(G124)</f>
        <v>70104</v>
      </c>
      <c r="H44" s="14">
        <f t="shared" si="1"/>
        <v>100</v>
      </c>
    </row>
    <row r="45" spans="1:8" s="26" customFormat="1" ht="9.75">
      <c r="A45" s="69"/>
      <c r="B45" s="49">
        <v>42</v>
      </c>
      <c r="C45" s="18"/>
      <c r="D45" s="20" t="s">
        <v>7</v>
      </c>
      <c r="E45" s="20">
        <f>SUM(E46:E52)</f>
        <v>664359</v>
      </c>
      <c r="F45" s="20">
        <f>SUM(F46:F52)</f>
        <v>-91820</v>
      </c>
      <c r="G45" s="20">
        <f>SUM(G46:G52)</f>
        <v>572539</v>
      </c>
      <c r="H45" s="57">
        <f t="shared" si="1"/>
        <v>86.17915915943037</v>
      </c>
    </row>
    <row r="46" spans="1:8" s="26" customFormat="1" ht="9.75">
      <c r="A46" s="69"/>
      <c r="B46" s="56"/>
      <c r="C46" s="19">
        <v>421</v>
      </c>
      <c r="D46" s="14" t="s">
        <v>9</v>
      </c>
      <c r="E46" s="14">
        <f>SUM(E128+E166+E207+E257)</f>
        <v>7500</v>
      </c>
      <c r="F46" s="14">
        <f>SUM(F128+F166+F207+F257)</f>
        <v>-600</v>
      </c>
      <c r="G46" s="14">
        <f>SUM(G128+G166+G207+G257)</f>
        <v>6900</v>
      </c>
      <c r="H46" s="14">
        <f t="shared" si="1"/>
        <v>92</v>
      </c>
    </row>
    <row r="47" spans="1:8" s="26" customFormat="1" ht="9.75">
      <c r="A47" s="71"/>
      <c r="B47" s="72"/>
      <c r="C47" s="52">
        <v>422</v>
      </c>
      <c r="D47" s="53" t="s">
        <v>10</v>
      </c>
      <c r="E47" s="53">
        <f>SUM(E131+E168+E198+E209+E241+E259)</f>
        <v>137500</v>
      </c>
      <c r="F47" s="53">
        <f>SUM(F131+F168+F198+F209+F241+F259)</f>
        <v>-13500</v>
      </c>
      <c r="G47" s="53">
        <f>SUM(G131+G168+G198+G209+G241+G259)</f>
        <v>124000</v>
      </c>
      <c r="H47" s="14">
        <f t="shared" si="1"/>
        <v>90.18181818181819</v>
      </c>
    </row>
    <row r="48" spans="1:8" s="26" customFormat="1" ht="9.75">
      <c r="A48" s="66"/>
      <c r="B48" s="73"/>
      <c r="C48" s="74"/>
      <c r="D48" s="75" t="s">
        <v>27</v>
      </c>
      <c r="E48" s="75"/>
      <c r="F48" s="75"/>
      <c r="G48" s="75"/>
      <c r="H48" s="14"/>
    </row>
    <row r="49" spans="1:8" s="26" customFormat="1" ht="9.75">
      <c r="A49" s="76"/>
      <c r="B49" s="73"/>
      <c r="C49" s="74">
        <v>424</v>
      </c>
      <c r="D49" s="75" t="s">
        <v>22</v>
      </c>
      <c r="E49" s="75">
        <f>SUM(E184+E218+E232+E243+E261+E276)</f>
        <v>58500</v>
      </c>
      <c r="F49" s="75">
        <f>SUM(F184+F218+F232+F243+F261+F276)</f>
        <v>-33400</v>
      </c>
      <c r="G49" s="75">
        <f>SUM(G184+G218+G232+G243+G261+G276)</f>
        <v>25100</v>
      </c>
      <c r="H49" s="14">
        <f t="shared" si="1"/>
        <v>42.9059829059829</v>
      </c>
    </row>
    <row r="50" spans="1:8" s="26" customFormat="1" ht="9.75">
      <c r="A50" s="76"/>
      <c r="B50" s="73"/>
      <c r="C50" s="74">
        <v>425</v>
      </c>
      <c r="D50" s="75" t="s">
        <v>11</v>
      </c>
      <c r="E50" s="75">
        <f>SUM(E136+E170+E174+E220+E245+E263+E299)</f>
        <v>322859</v>
      </c>
      <c r="F50" s="75">
        <f>SUM(F136+F170+F174+F220+F245+F263+F299)</f>
        <v>-78430</v>
      </c>
      <c r="G50" s="75">
        <f>SUM(G136+G170+G174+G220+G245+G263+G299)</f>
        <v>244429</v>
      </c>
      <c r="H50" s="14">
        <f t="shared" si="1"/>
        <v>75.70766185858223</v>
      </c>
    </row>
    <row r="51" spans="1:8" s="26" customFormat="1" ht="9.75">
      <c r="A51" s="76"/>
      <c r="B51" s="73"/>
      <c r="C51" s="74">
        <v>426</v>
      </c>
      <c r="D51" s="75" t="s">
        <v>12</v>
      </c>
      <c r="E51" s="75">
        <f>SUM(E145+E186+E222+E247+E267+E285)</f>
        <v>109000</v>
      </c>
      <c r="F51" s="75">
        <f>SUM(F145+F186+F222+F247+F267+F285)</f>
        <v>14200</v>
      </c>
      <c r="G51" s="75">
        <f>SUM(G145+G186+G222+G247+G267+G285)</f>
        <v>123200</v>
      </c>
      <c r="H51" s="14">
        <f t="shared" si="1"/>
        <v>113.02752293577983</v>
      </c>
    </row>
    <row r="52" spans="1:8" s="26" customFormat="1" ht="9.75">
      <c r="A52" s="76"/>
      <c r="B52" s="73"/>
      <c r="C52" s="74">
        <v>429</v>
      </c>
      <c r="D52" s="75" t="s">
        <v>13</v>
      </c>
      <c r="E52" s="75">
        <f>SUM(E149+E176+E211+E224+E234+E249+E301+E310)</f>
        <v>29000</v>
      </c>
      <c r="F52" s="75">
        <f>SUM(F149+F176+F211+F224+F234+F249+F301+F310)</f>
        <v>19910</v>
      </c>
      <c r="G52" s="75">
        <f>SUM(G149+G176+G211+G224+G234+G249+G301+G310)</f>
        <v>48910</v>
      </c>
      <c r="H52" s="14">
        <f t="shared" si="1"/>
        <v>168.6551724137931</v>
      </c>
    </row>
    <row r="53" spans="1:8" s="26" customFormat="1" ht="9.75">
      <c r="A53" s="66"/>
      <c r="B53" s="67">
        <v>43</v>
      </c>
      <c r="C53" s="27"/>
      <c r="D53" s="68" t="s">
        <v>14</v>
      </c>
      <c r="E53" s="68">
        <f>SUM(E54)</f>
        <v>75270</v>
      </c>
      <c r="F53" s="68">
        <f>SUM(F54)</f>
        <v>1317</v>
      </c>
      <c r="G53" s="68">
        <f>SUM(G54)</f>
        <v>76587</v>
      </c>
      <c r="H53" s="57">
        <f t="shared" si="1"/>
        <v>101.74970107612596</v>
      </c>
    </row>
    <row r="54" spans="1:8" s="26" customFormat="1" ht="9.75">
      <c r="A54" s="76"/>
      <c r="B54" s="73"/>
      <c r="C54" s="74">
        <v>431</v>
      </c>
      <c r="D54" s="75" t="s">
        <v>15</v>
      </c>
      <c r="E54" s="75">
        <f>SUM(E154)</f>
        <v>75270</v>
      </c>
      <c r="F54" s="75">
        <f>SUM(F154)</f>
        <v>1317</v>
      </c>
      <c r="G54" s="75">
        <f>SUM(G154)</f>
        <v>76587</v>
      </c>
      <c r="H54" s="14">
        <f t="shared" si="1"/>
        <v>101.74970107612596</v>
      </c>
    </row>
    <row r="55" spans="1:8" s="26" customFormat="1" ht="9.75">
      <c r="A55" s="66"/>
      <c r="B55" s="67">
        <v>44</v>
      </c>
      <c r="C55" s="27"/>
      <c r="D55" s="68" t="s">
        <v>16</v>
      </c>
      <c r="E55" s="68">
        <f>SUM(E56)</f>
        <v>7100</v>
      </c>
      <c r="F55" s="68">
        <f>SUM(F56)</f>
        <v>450</v>
      </c>
      <c r="G55" s="68">
        <f>SUM(G56)</f>
        <v>7550</v>
      </c>
      <c r="H55" s="57">
        <f t="shared" si="1"/>
        <v>106.33802816901408</v>
      </c>
    </row>
    <row r="56" spans="1:8" s="26" customFormat="1" ht="9.75">
      <c r="A56" s="76"/>
      <c r="B56" s="73"/>
      <c r="C56" s="74">
        <v>443</v>
      </c>
      <c r="D56" s="75" t="s">
        <v>17</v>
      </c>
      <c r="E56" s="75">
        <f>SUM(E157)</f>
        <v>7100</v>
      </c>
      <c r="F56" s="75">
        <f>SUM(F157)</f>
        <v>450</v>
      </c>
      <c r="G56" s="75">
        <f>SUM(G157)</f>
        <v>7550</v>
      </c>
      <c r="H56" s="14">
        <f t="shared" si="1"/>
        <v>106.33802816901408</v>
      </c>
    </row>
    <row r="57" spans="1:8" s="26" customFormat="1" ht="9.75">
      <c r="A57" s="66"/>
      <c r="B57" s="67">
        <v>45</v>
      </c>
      <c r="C57" s="28"/>
      <c r="D57" s="68" t="s">
        <v>18</v>
      </c>
      <c r="E57" s="68">
        <f>SUM(E58:E58)</f>
        <v>10000</v>
      </c>
      <c r="F57" s="68">
        <f>SUM(F58:F58)</f>
        <v>0</v>
      </c>
      <c r="G57" s="68">
        <f>SUM(G58:G58)</f>
        <v>10000</v>
      </c>
      <c r="H57" s="57">
        <f t="shared" si="1"/>
        <v>100</v>
      </c>
    </row>
    <row r="58" spans="1:8" s="26" customFormat="1" ht="9.75">
      <c r="A58" s="66"/>
      <c r="B58" s="73"/>
      <c r="C58" s="74">
        <v>451</v>
      </c>
      <c r="D58" s="75" t="s">
        <v>19</v>
      </c>
      <c r="E58" s="75">
        <f>SUM(E202)</f>
        <v>10000</v>
      </c>
      <c r="F58" s="75">
        <f>SUM(F202)</f>
        <v>0</v>
      </c>
      <c r="G58" s="75">
        <f>SUM(G202)</f>
        <v>10000</v>
      </c>
      <c r="H58" s="14">
        <f t="shared" si="1"/>
        <v>100</v>
      </c>
    </row>
    <row r="59" spans="1:8" s="26" customFormat="1" ht="9.75">
      <c r="A59" s="69"/>
      <c r="B59" s="49">
        <v>46</v>
      </c>
      <c r="C59" s="3"/>
      <c r="D59" s="20" t="s">
        <v>20</v>
      </c>
      <c r="E59" s="20">
        <f>SUM(E60)</f>
        <v>15896</v>
      </c>
      <c r="F59" s="20">
        <f>SUM(F60)</f>
        <v>62828</v>
      </c>
      <c r="G59" s="20">
        <f>SUM(G60)</f>
        <v>78724</v>
      </c>
      <c r="H59" s="57">
        <f t="shared" si="1"/>
        <v>495.24408656265723</v>
      </c>
    </row>
    <row r="60" spans="1:8" s="26" customFormat="1" ht="9.75">
      <c r="A60" s="69"/>
      <c r="B60" s="56"/>
      <c r="C60" s="19">
        <v>462</v>
      </c>
      <c r="D60" s="14" t="s">
        <v>21</v>
      </c>
      <c r="E60" s="14">
        <f>SUM(E161+E179)</f>
        <v>15896</v>
      </c>
      <c r="F60" s="14">
        <f>SUM(F161+F179+F292)</f>
        <v>62828</v>
      </c>
      <c r="G60" s="14">
        <f>SUM(G161+G179+G292)</f>
        <v>78724</v>
      </c>
      <c r="H60" s="14">
        <f t="shared" si="1"/>
        <v>495.24408656265723</v>
      </c>
    </row>
    <row r="61" spans="1:8" s="26" customFormat="1" ht="9.75">
      <c r="A61" s="66"/>
      <c r="B61" s="67">
        <v>47</v>
      </c>
      <c r="C61" s="27"/>
      <c r="D61" s="20" t="s">
        <v>129</v>
      </c>
      <c r="E61" s="20">
        <f>SUM(E62)</f>
        <v>351500</v>
      </c>
      <c r="F61" s="20">
        <f>SUM(F62)</f>
        <v>112000</v>
      </c>
      <c r="G61" s="20">
        <f>SUM(G62)</f>
        <v>463500</v>
      </c>
      <c r="H61" s="57">
        <f t="shared" si="1"/>
        <v>131.86344238975818</v>
      </c>
    </row>
    <row r="62" spans="1:8" s="26" customFormat="1" ht="9.75">
      <c r="A62" s="66"/>
      <c r="B62" s="73"/>
      <c r="C62" s="74">
        <v>471</v>
      </c>
      <c r="D62" s="14" t="s">
        <v>129</v>
      </c>
      <c r="E62" s="14">
        <f>SUM(E190+E194+E214+E228+E237+E252+E272+E280+E288+E295+E306+E313)</f>
        <v>351500</v>
      </c>
      <c r="F62" s="14">
        <f>SUM(F190+F194+F214+F228+F237+F252+F272+F280+F288+F295+F306+F313)</f>
        <v>112000</v>
      </c>
      <c r="G62" s="14">
        <f>SUM(G190+G194+G214+G228+G237+G252+G272+G280+G288+G295+G306+G313)</f>
        <v>463500</v>
      </c>
      <c r="H62" s="14">
        <f t="shared" si="1"/>
        <v>131.86344238975818</v>
      </c>
    </row>
    <row r="63" spans="1:8" s="26" customFormat="1" ht="9.75">
      <c r="A63" s="66"/>
      <c r="B63" s="73"/>
      <c r="C63" s="74"/>
      <c r="D63" s="20" t="s">
        <v>49</v>
      </c>
      <c r="E63" s="20">
        <f>SUM(E41+E45+E53+E55+E57+E59+E61)</f>
        <v>1514229</v>
      </c>
      <c r="F63" s="20">
        <f>SUM(F41+F45+F53+F55+F57+F59+F61)</f>
        <v>87775</v>
      </c>
      <c r="G63" s="20">
        <f>SUM(G41+G45+G53+G55+G57+G59+G61)</f>
        <v>1602004</v>
      </c>
      <c r="H63" s="57">
        <f t="shared" si="1"/>
        <v>105.7966793661989</v>
      </c>
    </row>
    <row r="64" spans="1:8" s="26" customFormat="1" ht="9.75">
      <c r="A64" s="77"/>
      <c r="B64" s="59"/>
      <c r="C64" s="60"/>
      <c r="D64" s="78"/>
      <c r="E64" s="79"/>
      <c r="F64" s="61"/>
      <c r="G64" s="80"/>
      <c r="H64" s="80"/>
    </row>
    <row r="65" spans="1:8" s="26" customFormat="1" ht="9.75">
      <c r="A65" s="81"/>
      <c r="B65" s="81"/>
      <c r="C65" s="81"/>
      <c r="D65" s="29" t="s">
        <v>50</v>
      </c>
      <c r="E65" s="82">
        <v>1564229</v>
      </c>
      <c r="F65" s="17">
        <v>12151</v>
      </c>
      <c r="G65" s="20">
        <v>1589380</v>
      </c>
      <c r="H65" s="57">
        <f t="shared" si="1"/>
        <v>101.60788477901892</v>
      </c>
    </row>
    <row r="66" spans="1:8" s="26" customFormat="1" ht="9.75">
      <c r="A66" s="81"/>
      <c r="B66" s="81"/>
      <c r="C66" s="81"/>
      <c r="D66" s="11" t="s">
        <v>49</v>
      </c>
      <c r="E66" s="83">
        <v>1514229</v>
      </c>
      <c r="F66" s="146">
        <v>162775</v>
      </c>
      <c r="G66" s="20">
        <v>1602004</v>
      </c>
      <c r="H66" s="57">
        <f t="shared" si="1"/>
        <v>105.7966793661989</v>
      </c>
    </row>
    <row r="67" spans="1:8" s="26" customFormat="1" ht="9.75">
      <c r="A67" s="81"/>
      <c r="B67" s="81"/>
      <c r="C67" s="81"/>
      <c r="D67" s="11" t="s">
        <v>123</v>
      </c>
      <c r="E67" s="83">
        <v>0</v>
      </c>
      <c r="F67" s="146">
        <v>12624</v>
      </c>
      <c r="G67" s="83">
        <v>12624</v>
      </c>
      <c r="H67" s="57">
        <v>0</v>
      </c>
    </row>
    <row r="68" spans="1:8" s="26" customFormat="1" ht="9.75">
      <c r="A68" s="81"/>
      <c r="B68" s="81"/>
      <c r="C68" s="81"/>
      <c r="D68" s="11" t="s">
        <v>125</v>
      </c>
      <c r="E68" s="83">
        <v>50000</v>
      </c>
      <c r="F68" s="146">
        <v>-50000</v>
      </c>
      <c r="G68" s="83">
        <v>0</v>
      </c>
      <c r="H68" s="57">
        <f t="shared" si="1"/>
        <v>0</v>
      </c>
    </row>
    <row r="69" spans="1:8" s="26" customFormat="1" ht="9.75">
      <c r="A69" s="81"/>
      <c r="B69" s="81"/>
      <c r="C69" s="81"/>
      <c r="D69" s="11" t="s">
        <v>96</v>
      </c>
      <c r="E69" s="83">
        <v>201025</v>
      </c>
      <c r="F69" s="146">
        <v>93509</v>
      </c>
      <c r="G69" s="83">
        <v>294534</v>
      </c>
      <c r="H69" s="57">
        <f t="shared" si="1"/>
        <v>146.5161049620694</v>
      </c>
    </row>
    <row r="70" spans="1:8" s="26" customFormat="1" ht="9.75">
      <c r="A70" s="81"/>
      <c r="B70" s="81"/>
      <c r="C70" s="81"/>
      <c r="D70" s="11" t="s">
        <v>97</v>
      </c>
      <c r="E70" s="83">
        <v>251025</v>
      </c>
      <c r="F70" s="146">
        <v>30885</v>
      </c>
      <c r="G70" s="83">
        <v>281910</v>
      </c>
      <c r="H70" s="57">
        <f t="shared" si="1"/>
        <v>112.30355542276666</v>
      </c>
    </row>
    <row r="71" spans="1:7" s="26" customFormat="1" ht="9.75">
      <c r="A71" s="81"/>
      <c r="B71" s="81"/>
      <c r="C71" s="81"/>
      <c r="D71" s="84"/>
      <c r="E71" s="85"/>
      <c r="F71" s="86"/>
      <c r="G71" s="86"/>
    </row>
    <row r="72" spans="1:7" s="26" customFormat="1" ht="9.75">
      <c r="A72" s="81"/>
      <c r="B72" s="81"/>
      <c r="C72" s="81"/>
      <c r="D72" s="84"/>
      <c r="E72" s="85"/>
      <c r="F72" s="86"/>
      <c r="G72" s="86"/>
    </row>
    <row r="73" spans="1:7" s="26" customFormat="1" ht="9.75">
      <c r="A73" s="81"/>
      <c r="B73" s="81"/>
      <c r="C73" s="81"/>
      <c r="D73" s="84"/>
      <c r="E73" s="85"/>
      <c r="F73" s="86"/>
      <c r="G73" s="86"/>
    </row>
    <row r="74" spans="1:7" s="26" customFormat="1" ht="9.75">
      <c r="A74" s="81"/>
      <c r="B74" s="81"/>
      <c r="C74" s="81"/>
      <c r="D74" s="84"/>
      <c r="E74" s="85"/>
      <c r="F74" s="86"/>
      <c r="G74" s="86"/>
    </row>
    <row r="75" spans="1:9" s="26" customFormat="1" ht="9.75">
      <c r="A75" s="81"/>
      <c r="B75" s="81"/>
      <c r="C75" s="81"/>
      <c r="D75" s="84"/>
      <c r="E75" s="85"/>
      <c r="F75" s="86"/>
      <c r="G75" s="86"/>
      <c r="I75" s="48"/>
    </row>
    <row r="76" spans="2:9" s="95" customFormat="1" ht="12.75">
      <c r="B76" s="100"/>
      <c r="D76" s="96" t="s">
        <v>142</v>
      </c>
      <c r="I76" s="96"/>
    </row>
    <row r="77" spans="2:9" s="95" customFormat="1" ht="12.75">
      <c r="B77" s="95" t="s">
        <v>139</v>
      </c>
      <c r="I77" s="96"/>
    </row>
    <row r="78" s="26" customFormat="1" ht="9.75">
      <c r="I78" s="48"/>
    </row>
    <row r="79" spans="3:9" s="26" customFormat="1" ht="9.75">
      <c r="C79" s="47" t="s">
        <v>118</v>
      </c>
      <c r="I79" s="48"/>
    </row>
    <row r="80" spans="1:10" s="26" customFormat="1" ht="9.75">
      <c r="A80" s="43"/>
      <c r="B80" s="25"/>
      <c r="C80" s="25"/>
      <c r="I80" s="48"/>
      <c r="J80" s="48"/>
    </row>
    <row r="81" spans="1:11" s="26" customFormat="1" ht="9.75">
      <c r="A81" s="30" t="s">
        <v>158</v>
      </c>
      <c r="B81" s="25"/>
      <c r="C81" s="31"/>
      <c r="D81" s="22" t="s">
        <v>58</v>
      </c>
      <c r="E81" s="23" t="s">
        <v>51</v>
      </c>
      <c r="F81" s="23" t="s">
        <v>185</v>
      </c>
      <c r="G81" s="23" t="s">
        <v>182</v>
      </c>
      <c r="H81" s="24" t="s">
        <v>181</v>
      </c>
      <c r="K81" s="34"/>
    </row>
    <row r="82" spans="1:8" s="26" customFormat="1" ht="9.75">
      <c r="A82" s="10"/>
      <c r="B82" s="27"/>
      <c r="C82" s="28"/>
      <c r="D82" s="9"/>
      <c r="E82" s="5" t="s">
        <v>134</v>
      </c>
      <c r="F82" s="5" t="s">
        <v>186</v>
      </c>
      <c r="G82" s="5" t="s">
        <v>183</v>
      </c>
      <c r="H82" s="10" t="s">
        <v>193</v>
      </c>
    </row>
    <row r="83" spans="1:8" s="26" customFormat="1" ht="9.75">
      <c r="A83" s="7">
        <v>3</v>
      </c>
      <c r="B83" s="3"/>
      <c r="C83" s="18"/>
      <c r="D83" s="29" t="s">
        <v>0</v>
      </c>
      <c r="E83" s="32"/>
      <c r="F83" s="32"/>
      <c r="G83" s="10"/>
      <c r="H83" s="10"/>
    </row>
    <row r="84" spans="1:8" s="26" customFormat="1" ht="9.75">
      <c r="A84" s="7">
        <v>33</v>
      </c>
      <c r="B84" s="3"/>
      <c r="C84" s="3"/>
      <c r="D84" s="11" t="s">
        <v>1</v>
      </c>
      <c r="E84" s="12">
        <f>SUM(E85)</f>
        <v>1468859</v>
      </c>
      <c r="F84" s="12">
        <f>SUM(F85)</f>
        <v>12101</v>
      </c>
      <c r="G84" s="12">
        <f>SUM(G85)</f>
        <v>1480960</v>
      </c>
      <c r="H84" s="20">
        <f aca="true" t="shared" si="2" ref="H84:H103">G84/E84*100</f>
        <v>100.82383673313777</v>
      </c>
    </row>
    <row r="85" spans="1:8" s="26" customFormat="1" ht="9.75">
      <c r="A85" s="7"/>
      <c r="B85" s="3">
        <v>331</v>
      </c>
      <c r="C85" s="18"/>
      <c r="D85" s="11" t="s">
        <v>1</v>
      </c>
      <c r="E85" s="12">
        <f>SUM(E86:E91)</f>
        <v>1468859</v>
      </c>
      <c r="F85" s="12">
        <f>SUM(F86:F91)</f>
        <v>12101</v>
      </c>
      <c r="G85" s="12">
        <f>SUM(G86:G91)</f>
        <v>1480960</v>
      </c>
      <c r="H85" s="20">
        <f t="shared" si="2"/>
        <v>100.82383673313777</v>
      </c>
    </row>
    <row r="86" spans="1:8" s="26" customFormat="1" ht="9.75">
      <c r="A86" s="33"/>
      <c r="B86" s="3"/>
      <c r="C86" s="18">
        <v>3311</v>
      </c>
      <c r="D86" s="15" t="s">
        <v>56</v>
      </c>
      <c r="E86" s="16">
        <v>1150000</v>
      </c>
      <c r="F86" s="16">
        <v>0</v>
      </c>
      <c r="G86" s="16">
        <v>1150000</v>
      </c>
      <c r="H86" s="17">
        <f t="shared" si="2"/>
        <v>100</v>
      </c>
    </row>
    <row r="87" spans="1:8" s="26" customFormat="1" ht="9.75">
      <c r="A87" s="33"/>
      <c r="B87" s="3"/>
      <c r="C87" s="18">
        <v>3311</v>
      </c>
      <c r="D87" s="15" t="s">
        <v>132</v>
      </c>
      <c r="E87" s="16">
        <v>40000</v>
      </c>
      <c r="F87" s="16">
        <v>-40000</v>
      </c>
      <c r="G87" s="16">
        <v>0</v>
      </c>
      <c r="H87" s="17">
        <f t="shared" si="2"/>
        <v>0</v>
      </c>
    </row>
    <row r="88" spans="1:8" s="26" customFormat="1" ht="9.75">
      <c r="A88" s="33"/>
      <c r="B88" s="3"/>
      <c r="C88" s="18">
        <v>3311</v>
      </c>
      <c r="D88" s="15" t="s">
        <v>149</v>
      </c>
      <c r="E88" s="16">
        <v>1000</v>
      </c>
      <c r="F88" s="16">
        <v>5000</v>
      </c>
      <c r="G88" s="16">
        <v>6000</v>
      </c>
      <c r="H88" s="17">
        <f t="shared" si="2"/>
        <v>600</v>
      </c>
    </row>
    <row r="89" spans="1:8" s="26" customFormat="1" ht="9.75">
      <c r="A89" s="33"/>
      <c r="B89" s="3"/>
      <c r="C89" s="18">
        <v>3312</v>
      </c>
      <c r="D89" s="15" t="s">
        <v>150</v>
      </c>
      <c r="E89" s="16">
        <v>142859</v>
      </c>
      <c r="F89" s="16">
        <v>-2899</v>
      </c>
      <c r="G89" s="16">
        <v>139960</v>
      </c>
      <c r="H89" s="17">
        <f t="shared" si="2"/>
        <v>97.97072638055705</v>
      </c>
    </row>
    <row r="90" spans="1:8" s="26" customFormat="1" ht="9.75">
      <c r="A90" s="33"/>
      <c r="B90" s="3"/>
      <c r="C90" s="18">
        <v>3312</v>
      </c>
      <c r="D90" s="15" t="s">
        <v>120</v>
      </c>
      <c r="E90" s="16">
        <v>95000</v>
      </c>
      <c r="F90" s="16">
        <v>30000</v>
      </c>
      <c r="G90" s="16">
        <v>125000</v>
      </c>
      <c r="H90" s="17">
        <f t="shared" si="2"/>
        <v>131.57894736842107</v>
      </c>
    </row>
    <row r="91" spans="1:8" s="26" customFormat="1" ht="9.75">
      <c r="A91" s="7"/>
      <c r="B91" s="3"/>
      <c r="C91" s="18">
        <v>3312</v>
      </c>
      <c r="D91" s="15" t="s">
        <v>151</v>
      </c>
      <c r="E91" s="16">
        <v>40000</v>
      </c>
      <c r="F91" s="16">
        <v>20000</v>
      </c>
      <c r="G91" s="16">
        <v>60000</v>
      </c>
      <c r="H91" s="17">
        <f t="shared" si="2"/>
        <v>150</v>
      </c>
    </row>
    <row r="92" spans="1:8" s="26" customFormat="1" ht="9.75">
      <c r="A92" s="7">
        <v>34</v>
      </c>
      <c r="B92" s="3"/>
      <c r="C92" s="3"/>
      <c r="D92" s="11" t="s">
        <v>2</v>
      </c>
      <c r="E92" s="12">
        <f aca="true" t="shared" si="3" ref="E92:G93">SUM(E93)</f>
        <v>100</v>
      </c>
      <c r="F92" s="12">
        <f t="shared" si="3"/>
        <v>-50</v>
      </c>
      <c r="G92" s="12">
        <f t="shared" si="3"/>
        <v>50</v>
      </c>
      <c r="H92" s="20">
        <f t="shared" si="2"/>
        <v>50</v>
      </c>
    </row>
    <row r="93" spans="1:8" s="26" customFormat="1" ht="9.75">
      <c r="A93" s="7"/>
      <c r="B93" s="3">
        <v>341</v>
      </c>
      <c r="C93" s="18"/>
      <c r="D93" s="11" t="s">
        <v>3</v>
      </c>
      <c r="E93" s="12">
        <f t="shared" si="3"/>
        <v>100</v>
      </c>
      <c r="F93" s="12">
        <f t="shared" si="3"/>
        <v>-50</v>
      </c>
      <c r="G93" s="12">
        <f t="shared" si="3"/>
        <v>50</v>
      </c>
      <c r="H93" s="20">
        <f t="shared" si="2"/>
        <v>50</v>
      </c>
    </row>
    <row r="94" spans="1:8" s="26" customFormat="1" ht="9.75">
      <c r="A94" s="7"/>
      <c r="B94" s="3"/>
      <c r="C94" s="18">
        <v>3413</v>
      </c>
      <c r="D94" s="15" t="s">
        <v>57</v>
      </c>
      <c r="E94" s="16">
        <v>100</v>
      </c>
      <c r="F94" s="16">
        <v>-50</v>
      </c>
      <c r="G94" s="16">
        <v>50</v>
      </c>
      <c r="H94" s="17">
        <f t="shared" si="2"/>
        <v>50</v>
      </c>
    </row>
    <row r="95" spans="1:8" s="26" customFormat="1" ht="9.75">
      <c r="A95" s="7">
        <v>35</v>
      </c>
      <c r="B95" s="3"/>
      <c r="C95" s="3"/>
      <c r="D95" s="11" t="s">
        <v>146</v>
      </c>
      <c r="E95" s="12">
        <f aca="true" t="shared" si="4" ref="E95:G96">SUM(E96)</f>
        <v>45270</v>
      </c>
      <c r="F95" s="12">
        <f t="shared" si="4"/>
        <v>0</v>
      </c>
      <c r="G95" s="12">
        <f t="shared" si="4"/>
        <v>45270</v>
      </c>
      <c r="H95" s="20">
        <f t="shared" si="2"/>
        <v>100</v>
      </c>
    </row>
    <row r="96" spans="1:8" s="26" customFormat="1" ht="9.75">
      <c r="A96" s="7"/>
      <c r="B96" s="3">
        <v>351</v>
      </c>
      <c r="C96" s="18"/>
      <c r="D96" s="11" t="s">
        <v>147</v>
      </c>
      <c r="E96" s="12">
        <f t="shared" si="4"/>
        <v>45270</v>
      </c>
      <c r="F96" s="12">
        <f t="shared" si="4"/>
        <v>0</v>
      </c>
      <c r="G96" s="12">
        <f t="shared" si="4"/>
        <v>45270</v>
      </c>
      <c r="H96" s="20">
        <f t="shared" si="2"/>
        <v>100</v>
      </c>
    </row>
    <row r="97" spans="1:8" s="34" customFormat="1" ht="9.75">
      <c r="A97" s="7"/>
      <c r="B97" s="3"/>
      <c r="C97" s="18">
        <v>3511</v>
      </c>
      <c r="D97" s="15" t="s">
        <v>148</v>
      </c>
      <c r="E97" s="16">
        <v>45270</v>
      </c>
      <c r="F97" s="16">
        <v>0</v>
      </c>
      <c r="G97" s="16">
        <v>45270</v>
      </c>
      <c r="H97" s="17">
        <f t="shared" si="2"/>
        <v>100</v>
      </c>
    </row>
    <row r="98" spans="1:8" s="34" customFormat="1" ht="9.75">
      <c r="A98" s="21">
        <v>36</v>
      </c>
      <c r="B98" s="3"/>
      <c r="C98" s="35"/>
      <c r="D98" s="36" t="s">
        <v>172</v>
      </c>
      <c r="E98" s="37">
        <f>SUM(E99+E101)</f>
        <v>50000</v>
      </c>
      <c r="F98" s="37">
        <f>SUM(F99+F101)</f>
        <v>13100</v>
      </c>
      <c r="G98" s="12">
        <f>SUM(G99+G101)</f>
        <v>63100</v>
      </c>
      <c r="H98" s="20">
        <f t="shared" si="2"/>
        <v>126.2</v>
      </c>
    </row>
    <row r="99" spans="1:8" s="34" customFormat="1" ht="9.75">
      <c r="A99" s="21"/>
      <c r="B99" s="3">
        <v>361</v>
      </c>
      <c r="C99" s="35"/>
      <c r="D99" s="36" t="s">
        <v>198</v>
      </c>
      <c r="E99" s="37">
        <f>SUM(E100)</f>
        <v>0</v>
      </c>
      <c r="F99" s="37">
        <f>SUM(F100)</f>
        <v>13000</v>
      </c>
      <c r="G99" s="37">
        <f>SUM(G100)</f>
        <v>13000</v>
      </c>
      <c r="H99" s="20">
        <v>0</v>
      </c>
    </row>
    <row r="100" spans="1:8" s="34" customFormat="1" ht="9.75">
      <c r="A100" s="21"/>
      <c r="B100" s="3"/>
      <c r="C100" s="35">
        <v>3612</v>
      </c>
      <c r="D100" s="38" t="s">
        <v>199</v>
      </c>
      <c r="E100" s="39">
        <v>0</v>
      </c>
      <c r="F100" s="39">
        <v>13000</v>
      </c>
      <c r="G100" s="16">
        <v>13000</v>
      </c>
      <c r="H100" s="20">
        <v>0</v>
      </c>
    </row>
    <row r="101" spans="1:8" s="34" customFormat="1" ht="9.75">
      <c r="A101" s="21"/>
      <c r="B101" s="3">
        <v>362</v>
      </c>
      <c r="C101" s="35"/>
      <c r="D101" s="36" t="s">
        <v>173</v>
      </c>
      <c r="E101" s="37">
        <f>SUM(E102)</f>
        <v>50000</v>
      </c>
      <c r="F101" s="37">
        <f>SUM(F102)</f>
        <v>100</v>
      </c>
      <c r="G101" s="12">
        <f>SUM(G102)</f>
        <v>50100</v>
      </c>
      <c r="H101" s="20">
        <f t="shared" si="2"/>
        <v>100.2</v>
      </c>
    </row>
    <row r="102" spans="1:8" s="34" customFormat="1" ht="9.75">
      <c r="A102" s="21"/>
      <c r="B102" s="3"/>
      <c r="C102" s="35">
        <v>3621</v>
      </c>
      <c r="D102" s="38" t="s">
        <v>174</v>
      </c>
      <c r="E102" s="39">
        <v>50000</v>
      </c>
      <c r="F102" s="39">
        <v>100</v>
      </c>
      <c r="G102" s="16">
        <v>50100</v>
      </c>
      <c r="H102" s="17">
        <f t="shared" si="2"/>
        <v>100.2</v>
      </c>
    </row>
    <row r="103" spans="1:8" s="34" customFormat="1" ht="9.75">
      <c r="A103" s="21"/>
      <c r="B103" s="3"/>
      <c r="C103" s="40"/>
      <c r="D103" s="36" t="s">
        <v>50</v>
      </c>
      <c r="E103" s="37">
        <f>SUM(E84+E92+E95+E98)</f>
        <v>1564229</v>
      </c>
      <c r="F103" s="20">
        <f>SUM(F84+F92+F95+F98)</f>
        <v>25151</v>
      </c>
      <c r="G103" s="12">
        <f>SUM(G84+G92+G95+G98)</f>
        <v>1589380</v>
      </c>
      <c r="H103" s="20">
        <f t="shared" si="2"/>
        <v>101.60788477901892</v>
      </c>
    </row>
    <row r="104" spans="1:7" s="34" customFormat="1" ht="9.75">
      <c r="A104" s="21"/>
      <c r="B104" s="87"/>
      <c r="C104" s="87"/>
      <c r="D104" s="88"/>
      <c r="E104" s="89"/>
      <c r="F104" s="90"/>
      <c r="G104" s="90"/>
    </row>
    <row r="105" spans="1:7" s="34" customFormat="1" ht="9.75">
      <c r="A105" s="6"/>
      <c r="B105" s="91"/>
      <c r="C105" s="91"/>
      <c r="D105" s="92"/>
      <c r="E105" s="61"/>
      <c r="F105" s="90"/>
      <c r="G105" s="90"/>
    </row>
    <row r="106" spans="1:7" s="34" customFormat="1" ht="9.75">
      <c r="A106" s="6"/>
      <c r="B106" s="91"/>
      <c r="C106" s="91"/>
      <c r="D106" s="92"/>
      <c r="E106" s="61"/>
      <c r="F106" s="90"/>
      <c r="G106" s="90"/>
    </row>
    <row r="107" spans="1:7" s="34" customFormat="1" ht="9.75">
      <c r="A107" s="6"/>
      <c r="B107" s="91"/>
      <c r="C107" s="91"/>
      <c r="D107" s="92"/>
      <c r="E107" s="61"/>
      <c r="F107" s="90"/>
      <c r="G107" s="90"/>
    </row>
    <row r="108" spans="1:7" s="34" customFormat="1" ht="9.75">
      <c r="A108" s="6"/>
      <c r="B108" s="91"/>
      <c r="C108" s="91"/>
      <c r="D108" s="92"/>
      <c r="E108" s="61"/>
      <c r="F108" s="90"/>
      <c r="G108" s="90"/>
    </row>
    <row r="109" spans="1:7" s="34" customFormat="1" ht="9.75">
      <c r="A109" s="6"/>
      <c r="B109" s="91"/>
      <c r="C109" s="91"/>
      <c r="D109" s="92"/>
      <c r="E109" s="61"/>
      <c r="F109" s="90"/>
      <c r="G109" s="90"/>
    </row>
    <row r="110" spans="1:7" s="34" customFormat="1" ht="9.75">
      <c r="A110" s="6"/>
      <c r="B110" s="91"/>
      <c r="C110" s="91"/>
      <c r="D110" s="92"/>
      <c r="E110" s="61"/>
      <c r="F110" s="90"/>
      <c r="G110" s="90"/>
    </row>
    <row r="111" spans="1:7" s="34" customFormat="1" ht="9.75">
      <c r="A111" s="6"/>
      <c r="B111" s="91"/>
      <c r="C111" s="91"/>
      <c r="D111" s="92"/>
      <c r="E111" s="61"/>
      <c r="F111" s="90"/>
      <c r="G111" s="90"/>
    </row>
    <row r="112" spans="1:13" s="34" customFormat="1" ht="13.5">
      <c r="A112" s="103"/>
      <c r="B112" s="104"/>
      <c r="C112" s="103" t="s">
        <v>119</v>
      </c>
      <c r="D112" s="105"/>
      <c r="E112" s="106"/>
      <c r="F112" s="104"/>
      <c r="G112" s="104"/>
      <c r="H112" s="104"/>
      <c r="I112" s="104"/>
      <c r="J112" s="104"/>
      <c r="K112" s="104"/>
      <c r="L112" s="104"/>
      <c r="M112" s="104"/>
    </row>
    <row r="113" spans="1:13" s="34" customFormat="1" ht="14.25" thickBot="1">
      <c r="A113" s="107"/>
      <c r="B113" s="108"/>
      <c r="C113" s="108"/>
      <c r="D113" s="109"/>
      <c r="E113" s="110"/>
      <c r="F113" s="110"/>
      <c r="G113" s="110"/>
      <c r="H113" s="110"/>
      <c r="I113" s="110"/>
      <c r="J113" s="110"/>
      <c r="K113" s="110"/>
      <c r="L113" s="110"/>
      <c r="M113" s="104"/>
    </row>
    <row r="114" spans="1:13" s="34" customFormat="1" ht="9.75">
      <c r="A114" s="5" t="s">
        <v>159</v>
      </c>
      <c r="B114" s="111"/>
      <c r="C114" s="112"/>
      <c r="D114" s="113" t="s">
        <v>155</v>
      </c>
      <c r="E114" s="113" t="s">
        <v>144</v>
      </c>
      <c r="F114" s="113" t="s">
        <v>185</v>
      </c>
      <c r="G114" s="114" t="s">
        <v>184</v>
      </c>
      <c r="H114" s="6" t="s">
        <v>163</v>
      </c>
      <c r="I114" s="113" t="s">
        <v>163</v>
      </c>
      <c r="J114" s="6" t="s">
        <v>167</v>
      </c>
      <c r="K114" s="113" t="s">
        <v>169</v>
      </c>
      <c r="L114" s="6" t="s">
        <v>161</v>
      </c>
      <c r="M114" s="115" t="s">
        <v>187</v>
      </c>
    </row>
    <row r="115" spans="1:13" s="26" customFormat="1" ht="9.75">
      <c r="A115" s="7" t="s">
        <v>160</v>
      </c>
      <c r="B115" s="116"/>
      <c r="C115" s="117"/>
      <c r="D115" s="113"/>
      <c r="E115" s="113"/>
      <c r="F115" s="113" t="s">
        <v>186</v>
      </c>
      <c r="G115" s="113" t="s">
        <v>183</v>
      </c>
      <c r="H115" s="6" t="s">
        <v>164</v>
      </c>
      <c r="I115" s="113" t="s">
        <v>165</v>
      </c>
      <c r="J115" s="6" t="s">
        <v>168</v>
      </c>
      <c r="K115" s="113" t="s">
        <v>166</v>
      </c>
      <c r="L115" s="6" t="s">
        <v>170</v>
      </c>
      <c r="M115" s="118" t="s">
        <v>188</v>
      </c>
    </row>
    <row r="116" spans="1:13" s="26" customFormat="1" ht="10.5" thickBot="1">
      <c r="A116" s="7"/>
      <c r="B116" s="8"/>
      <c r="C116" s="8"/>
      <c r="D116" s="9"/>
      <c r="E116" s="5"/>
      <c r="F116" s="5"/>
      <c r="G116" s="5"/>
      <c r="H116" s="5"/>
      <c r="I116" s="10"/>
      <c r="J116" s="10" t="s">
        <v>157</v>
      </c>
      <c r="K116" s="10" t="s">
        <v>156</v>
      </c>
      <c r="L116" s="5" t="s">
        <v>171</v>
      </c>
      <c r="M116" s="119" t="s">
        <v>171</v>
      </c>
    </row>
    <row r="117" spans="1:13" s="26" customFormat="1" ht="9.75">
      <c r="A117" s="120" t="s">
        <v>59</v>
      </c>
      <c r="B117" s="121"/>
      <c r="C117" s="121"/>
      <c r="D117" s="122" t="s">
        <v>62</v>
      </c>
      <c r="E117" s="123">
        <v>770370</v>
      </c>
      <c r="F117" s="123">
        <f aca="true" t="shared" si="5" ref="F117:M117">SUM(F118+F164+F172)</f>
        <v>76895</v>
      </c>
      <c r="G117" s="123">
        <f>SUM(H117:M117)</f>
        <v>847265</v>
      </c>
      <c r="H117" s="123">
        <f t="shared" si="5"/>
        <v>754721</v>
      </c>
      <c r="I117" s="123">
        <f>SUM(I118+I164+I172)</f>
        <v>51270</v>
      </c>
      <c r="J117" s="123">
        <f t="shared" si="5"/>
        <v>0</v>
      </c>
      <c r="K117" s="123">
        <f t="shared" si="5"/>
        <v>2500</v>
      </c>
      <c r="L117" s="123">
        <f t="shared" si="5"/>
        <v>50</v>
      </c>
      <c r="M117" s="124">
        <f t="shared" si="5"/>
        <v>38724</v>
      </c>
    </row>
    <row r="118" spans="1:13" s="26" customFormat="1" ht="9.75">
      <c r="A118" s="125" t="s">
        <v>60</v>
      </c>
      <c r="B118" s="126"/>
      <c r="C118" s="127"/>
      <c r="D118" s="128" t="s">
        <v>62</v>
      </c>
      <c r="E118" s="129">
        <v>745870</v>
      </c>
      <c r="F118" s="129">
        <f>SUM(F119+F127+F153+F156+F160)</f>
        <v>72595</v>
      </c>
      <c r="G118" s="129">
        <f>SUM(H118:M118)</f>
        <v>818465</v>
      </c>
      <c r="H118" s="129">
        <f aca="true" t="shared" si="6" ref="H118:M118">SUM(H119+H127+H153+H156+H160)</f>
        <v>725921</v>
      </c>
      <c r="I118" s="129">
        <f t="shared" si="6"/>
        <v>51270</v>
      </c>
      <c r="J118" s="129">
        <f t="shared" si="6"/>
        <v>0</v>
      </c>
      <c r="K118" s="129">
        <f t="shared" si="6"/>
        <v>2500</v>
      </c>
      <c r="L118" s="129">
        <f t="shared" si="6"/>
        <v>50</v>
      </c>
      <c r="M118" s="129">
        <f t="shared" si="6"/>
        <v>38724</v>
      </c>
    </row>
    <row r="119" spans="1:13" s="26" customFormat="1" ht="9.75">
      <c r="A119" s="7">
        <v>41</v>
      </c>
      <c r="B119" s="13"/>
      <c r="C119" s="130"/>
      <c r="D119" s="11" t="s">
        <v>8</v>
      </c>
      <c r="E119" s="12">
        <v>390104</v>
      </c>
      <c r="F119" s="12">
        <f>SUM(F120+F122+F124)</f>
        <v>3000</v>
      </c>
      <c r="G119" s="12">
        <f aca="true" t="shared" si="7" ref="G119:G182">SUM(H119:L119)</f>
        <v>393104</v>
      </c>
      <c r="H119" s="12">
        <f aca="true" t="shared" si="8" ref="H119:M119">SUM(H120+H122+H124)</f>
        <v>393104</v>
      </c>
      <c r="I119" s="12">
        <f t="shared" si="8"/>
        <v>0</v>
      </c>
      <c r="J119" s="12">
        <f t="shared" si="8"/>
        <v>0</v>
      </c>
      <c r="K119" s="12">
        <f t="shared" si="8"/>
        <v>0</v>
      </c>
      <c r="L119" s="12">
        <f t="shared" si="8"/>
        <v>0</v>
      </c>
      <c r="M119" s="12">
        <f t="shared" si="8"/>
        <v>0</v>
      </c>
    </row>
    <row r="120" spans="1:13" s="26" customFormat="1" ht="9.75">
      <c r="A120" s="7"/>
      <c r="B120" s="130">
        <v>411</v>
      </c>
      <c r="C120" s="15"/>
      <c r="D120" s="130" t="s">
        <v>5</v>
      </c>
      <c r="E120" s="131">
        <v>305000</v>
      </c>
      <c r="F120" s="131">
        <f>SUM(F121)</f>
        <v>3000</v>
      </c>
      <c r="G120" s="132">
        <f t="shared" si="7"/>
        <v>308000</v>
      </c>
      <c r="H120" s="131">
        <f aca="true" t="shared" si="9" ref="H120:M120">SUM(H121)</f>
        <v>308000</v>
      </c>
      <c r="I120" s="14">
        <f t="shared" si="9"/>
        <v>0</v>
      </c>
      <c r="J120" s="14">
        <f t="shared" si="9"/>
        <v>0</v>
      </c>
      <c r="K120" s="14">
        <f t="shared" si="9"/>
        <v>0</v>
      </c>
      <c r="L120" s="14">
        <f t="shared" si="9"/>
        <v>0</v>
      </c>
      <c r="M120" s="14">
        <f t="shared" si="9"/>
        <v>0</v>
      </c>
    </row>
    <row r="121" spans="1:13" s="26" customFormat="1" ht="9.75">
      <c r="A121" s="7"/>
      <c r="B121" s="130"/>
      <c r="C121" s="15">
        <v>4111</v>
      </c>
      <c r="D121" s="15" t="s">
        <v>63</v>
      </c>
      <c r="E121" s="16">
        <v>305000</v>
      </c>
      <c r="F121" s="16">
        <v>3000</v>
      </c>
      <c r="G121" s="132">
        <f t="shared" si="7"/>
        <v>308000</v>
      </c>
      <c r="H121" s="16">
        <v>308000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</row>
    <row r="122" spans="1:13" s="26" customFormat="1" ht="9.75">
      <c r="A122" s="7"/>
      <c r="B122" s="130">
        <v>412</v>
      </c>
      <c r="C122" s="15"/>
      <c r="D122" s="130" t="s">
        <v>24</v>
      </c>
      <c r="E122" s="131">
        <v>15000</v>
      </c>
      <c r="F122" s="131">
        <f>SUM(F123)</f>
        <v>0</v>
      </c>
      <c r="G122" s="132">
        <f t="shared" si="7"/>
        <v>15000</v>
      </c>
      <c r="H122" s="131">
        <f aca="true" t="shared" si="10" ref="H122:M122">SUM(H123)</f>
        <v>15000</v>
      </c>
      <c r="I122" s="14">
        <f t="shared" si="10"/>
        <v>0</v>
      </c>
      <c r="J122" s="14">
        <f t="shared" si="10"/>
        <v>0</v>
      </c>
      <c r="K122" s="14">
        <f t="shared" si="10"/>
        <v>0</v>
      </c>
      <c r="L122" s="14">
        <f t="shared" si="10"/>
        <v>0</v>
      </c>
      <c r="M122" s="14">
        <f t="shared" si="10"/>
        <v>0</v>
      </c>
    </row>
    <row r="123" spans="1:13" s="26" customFormat="1" ht="9.75">
      <c r="A123" s="7"/>
      <c r="B123" s="130"/>
      <c r="C123" s="15">
        <v>4121</v>
      </c>
      <c r="D123" s="15" t="s">
        <v>24</v>
      </c>
      <c r="E123" s="16">
        <v>15000</v>
      </c>
      <c r="F123" s="16">
        <v>0</v>
      </c>
      <c r="G123" s="132">
        <f t="shared" si="7"/>
        <v>15000</v>
      </c>
      <c r="H123" s="16">
        <v>15000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</row>
    <row r="124" spans="1:13" s="26" customFormat="1" ht="9.75">
      <c r="A124" s="7"/>
      <c r="B124" s="130">
        <v>413</v>
      </c>
      <c r="C124" s="15"/>
      <c r="D124" s="130" t="s">
        <v>6</v>
      </c>
      <c r="E124" s="131">
        <v>70104</v>
      </c>
      <c r="F124" s="131">
        <f>SUM(F125+F126)</f>
        <v>0</v>
      </c>
      <c r="G124" s="132">
        <f t="shared" si="7"/>
        <v>70104</v>
      </c>
      <c r="H124" s="131">
        <f aca="true" t="shared" si="11" ref="H124:M124">SUM(H125:H126)</f>
        <v>70104</v>
      </c>
      <c r="I124" s="14">
        <f t="shared" si="11"/>
        <v>0</v>
      </c>
      <c r="J124" s="14">
        <f t="shared" si="11"/>
        <v>0</v>
      </c>
      <c r="K124" s="14">
        <f t="shared" si="11"/>
        <v>0</v>
      </c>
      <c r="L124" s="14">
        <f t="shared" si="11"/>
        <v>0</v>
      </c>
      <c r="M124" s="14">
        <f t="shared" si="11"/>
        <v>0</v>
      </c>
    </row>
    <row r="125" spans="1:13" s="26" customFormat="1" ht="9.75">
      <c r="A125" s="7"/>
      <c r="B125" s="130"/>
      <c r="C125" s="15">
        <v>4131</v>
      </c>
      <c r="D125" s="15" t="s">
        <v>28</v>
      </c>
      <c r="E125" s="16">
        <v>52104</v>
      </c>
      <c r="F125" s="16">
        <v>0</v>
      </c>
      <c r="G125" s="132">
        <f t="shared" si="7"/>
        <v>52104</v>
      </c>
      <c r="H125" s="16">
        <v>52104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</row>
    <row r="126" spans="1:13" s="26" customFormat="1" ht="9.75">
      <c r="A126" s="7"/>
      <c r="B126" s="133"/>
      <c r="C126" s="15">
        <v>4133</v>
      </c>
      <c r="D126" s="15" t="s">
        <v>29</v>
      </c>
      <c r="E126" s="16">
        <v>18000</v>
      </c>
      <c r="F126" s="16">
        <v>0</v>
      </c>
      <c r="G126" s="132">
        <f t="shared" si="7"/>
        <v>18000</v>
      </c>
      <c r="H126" s="16">
        <v>18000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</row>
    <row r="127" spans="1:13" s="26" customFormat="1" ht="9.75">
      <c r="A127" s="7">
        <v>42</v>
      </c>
      <c r="B127" s="130"/>
      <c r="C127" s="130"/>
      <c r="D127" s="11" t="s">
        <v>7</v>
      </c>
      <c r="E127" s="12">
        <v>272500</v>
      </c>
      <c r="F127" s="12">
        <f>SUM(F128+F131+F136+F145+F149)</f>
        <v>30000</v>
      </c>
      <c r="G127" s="12">
        <f t="shared" si="7"/>
        <v>302500</v>
      </c>
      <c r="H127" s="12">
        <f aca="true" t="shared" si="12" ref="H127:M127">SUM(H128+H131+H136+H145+H149)</f>
        <v>296500</v>
      </c>
      <c r="I127" s="12">
        <f t="shared" si="12"/>
        <v>6000</v>
      </c>
      <c r="J127" s="12">
        <f t="shared" si="12"/>
        <v>0</v>
      </c>
      <c r="K127" s="12">
        <f t="shared" si="12"/>
        <v>0</v>
      </c>
      <c r="L127" s="12">
        <f t="shared" si="12"/>
        <v>0</v>
      </c>
      <c r="M127" s="12">
        <f t="shared" si="12"/>
        <v>0</v>
      </c>
    </row>
    <row r="128" spans="1:13" s="26" customFormat="1" ht="9.75">
      <c r="A128" s="8"/>
      <c r="B128" s="130">
        <v>421</v>
      </c>
      <c r="C128" s="15"/>
      <c r="D128" s="130" t="s">
        <v>9</v>
      </c>
      <c r="E128" s="131">
        <v>4500</v>
      </c>
      <c r="F128" s="131">
        <f aca="true" t="shared" si="13" ref="F128:M128">SUM(F129+F130)</f>
        <v>1200</v>
      </c>
      <c r="G128" s="16">
        <f t="shared" si="7"/>
        <v>5700</v>
      </c>
      <c r="H128" s="131">
        <f t="shared" si="13"/>
        <v>5700</v>
      </c>
      <c r="I128" s="14">
        <f t="shared" si="13"/>
        <v>0</v>
      </c>
      <c r="J128" s="14">
        <f t="shared" si="13"/>
        <v>0</v>
      </c>
      <c r="K128" s="14">
        <f t="shared" si="13"/>
        <v>0</v>
      </c>
      <c r="L128" s="14">
        <f t="shared" si="13"/>
        <v>0</v>
      </c>
      <c r="M128" s="14">
        <f t="shared" si="13"/>
        <v>0</v>
      </c>
    </row>
    <row r="129" spans="1:13" s="26" customFormat="1" ht="9.75">
      <c r="A129" s="8"/>
      <c r="B129" s="130"/>
      <c r="C129" s="15">
        <v>4211</v>
      </c>
      <c r="D129" s="15" t="s">
        <v>30</v>
      </c>
      <c r="E129" s="16">
        <v>3000</v>
      </c>
      <c r="F129" s="16">
        <v>2700</v>
      </c>
      <c r="G129" s="16">
        <f t="shared" si="7"/>
        <v>5700</v>
      </c>
      <c r="H129" s="16">
        <v>5700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</row>
    <row r="130" spans="1:13" s="26" customFormat="1" ht="9.75">
      <c r="A130" s="8"/>
      <c r="B130" s="130"/>
      <c r="C130" s="15">
        <v>4213</v>
      </c>
      <c r="D130" s="15" t="s">
        <v>31</v>
      </c>
      <c r="E130" s="16">
        <v>1500</v>
      </c>
      <c r="F130" s="16">
        <v>-1500</v>
      </c>
      <c r="G130" s="16">
        <f t="shared" si="7"/>
        <v>0</v>
      </c>
      <c r="H130" s="16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</row>
    <row r="131" spans="1:13" s="26" customFormat="1" ht="9.75">
      <c r="A131" s="8"/>
      <c r="B131" s="130">
        <v>422</v>
      </c>
      <c r="C131" s="15"/>
      <c r="D131" s="130" t="s">
        <v>32</v>
      </c>
      <c r="E131" s="131">
        <v>125500</v>
      </c>
      <c r="F131" s="131">
        <f aca="true" t="shared" si="14" ref="F131:M131">SUM(F132+F133+F134+F135)</f>
        <v>-12500</v>
      </c>
      <c r="G131" s="16">
        <f t="shared" si="7"/>
        <v>113000</v>
      </c>
      <c r="H131" s="131">
        <f t="shared" si="14"/>
        <v>113000</v>
      </c>
      <c r="I131" s="14">
        <f t="shared" si="14"/>
        <v>0</v>
      </c>
      <c r="J131" s="14">
        <f t="shared" si="14"/>
        <v>0</v>
      </c>
      <c r="K131" s="14">
        <f t="shared" si="14"/>
        <v>0</v>
      </c>
      <c r="L131" s="14">
        <f t="shared" si="14"/>
        <v>0</v>
      </c>
      <c r="M131" s="14">
        <f t="shared" si="14"/>
        <v>0</v>
      </c>
    </row>
    <row r="132" spans="1:13" s="26" customFormat="1" ht="9.75">
      <c r="A132" s="8"/>
      <c r="B132" s="130"/>
      <c r="C132" s="15">
        <v>4221</v>
      </c>
      <c r="D132" s="18" t="s">
        <v>64</v>
      </c>
      <c r="E132" s="16">
        <v>81000</v>
      </c>
      <c r="F132" s="16">
        <v>0</v>
      </c>
      <c r="G132" s="16">
        <f t="shared" si="7"/>
        <v>81000</v>
      </c>
      <c r="H132" s="16">
        <v>81000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</row>
    <row r="133" spans="1:13" s="26" customFormat="1" ht="9.75">
      <c r="A133" s="8"/>
      <c r="B133" s="130"/>
      <c r="C133" s="15">
        <v>4221</v>
      </c>
      <c r="D133" s="18" t="s">
        <v>33</v>
      </c>
      <c r="E133" s="16">
        <v>40000</v>
      </c>
      <c r="F133" s="16">
        <v>-10000</v>
      </c>
      <c r="G133" s="16">
        <f t="shared" si="7"/>
        <v>30000</v>
      </c>
      <c r="H133" s="16">
        <v>30000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</row>
    <row r="134" spans="1:13" s="26" customFormat="1" ht="9.75">
      <c r="A134" s="8"/>
      <c r="B134" s="130"/>
      <c r="C134" s="15">
        <v>4222</v>
      </c>
      <c r="D134" s="18" t="s">
        <v>44</v>
      </c>
      <c r="E134" s="16">
        <v>3000</v>
      </c>
      <c r="F134" s="16">
        <v>-1000</v>
      </c>
      <c r="G134" s="16">
        <f t="shared" si="7"/>
        <v>2000</v>
      </c>
      <c r="H134" s="16">
        <v>2000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</row>
    <row r="135" spans="1:13" s="26" customFormat="1" ht="9.75">
      <c r="A135" s="8"/>
      <c r="B135" s="130"/>
      <c r="C135" s="15">
        <v>4224</v>
      </c>
      <c r="D135" s="18" t="s">
        <v>65</v>
      </c>
      <c r="E135" s="16">
        <v>1500</v>
      </c>
      <c r="F135" s="16">
        <v>-1500</v>
      </c>
      <c r="G135" s="16">
        <f t="shared" si="7"/>
        <v>0</v>
      </c>
      <c r="H135" s="16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</row>
    <row r="136" spans="1:13" s="26" customFormat="1" ht="9.75">
      <c r="A136" s="8"/>
      <c r="B136" s="130">
        <v>425</v>
      </c>
      <c r="C136" s="15"/>
      <c r="D136" s="19" t="s">
        <v>11</v>
      </c>
      <c r="E136" s="131">
        <v>57500</v>
      </c>
      <c r="F136" s="131">
        <f aca="true" t="shared" si="15" ref="F136:M136">SUM(F137:F144)</f>
        <v>8800</v>
      </c>
      <c r="G136" s="16">
        <f t="shared" si="7"/>
        <v>66300</v>
      </c>
      <c r="H136" s="131">
        <f t="shared" si="15"/>
        <v>66300</v>
      </c>
      <c r="I136" s="14">
        <f t="shared" si="15"/>
        <v>0</v>
      </c>
      <c r="J136" s="14">
        <f t="shared" si="15"/>
        <v>0</v>
      </c>
      <c r="K136" s="14">
        <f t="shared" si="15"/>
        <v>0</v>
      </c>
      <c r="L136" s="14">
        <f t="shared" si="15"/>
        <v>0</v>
      </c>
      <c r="M136" s="14">
        <f t="shared" si="15"/>
        <v>0</v>
      </c>
    </row>
    <row r="137" spans="1:13" s="26" customFormat="1" ht="9.75">
      <c r="A137" s="8"/>
      <c r="B137" s="130"/>
      <c r="C137" s="15">
        <v>4251</v>
      </c>
      <c r="D137" s="18" t="s">
        <v>34</v>
      </c>
      <c r="E137" s="16">
        <v>15000</v>
      </c>
      <c r="F137" s="16">
        <v>-2000</v>
      </c>
      <c r="G137" s="16">
        <f t="shared" si="7"/>
        <v>13000</v>
      </c>
      <c r="H137" s="16">
        <v>13000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</row>
    <row r="138" spans="1:13" s="26" customFormat="1" ht="9.75">
      <c r="A138" s="8"/>
      <c r="B138" s="130"/>
      <c r="C138" s="15">
        <v>4252</v>
      </c>
      <c r="D138" s="18" t="s">
        <v>66</v>
      </c>
      <c r="E138" s="16">
        <v>5000</v>
      </c>
      <c r="F138" s="16">
        <v>7800</v>
      </c>
      <c r="G138" s="16">
        <f t="shared" si="7"/>
        <v>12800</v>
      </c>
      <c r="H138" s="16">
        <v>12800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</row>
    <row r="139" spans="1:13" s="26" customFormat="1" ht="9.75">
      <c r="A139" s="8"/>
      <c r="B139" s="130"/>
      <c r="C139" s="15">
        <v>4253</v>
      </c>
      <c r="D139" s="18" t="s">
        <v>35</v>
      </c>
      <c r="E139" s="16">
        <v>2000</v>
      </c>
      <c r="F139" s="16">
        <v>3000</v>
      </c>
      <c r="G139" s="16">
        <f t="shared" si="7"/>
        <v>5000</v>
      </c>
      <c r="H139" s="16">
        <v>5000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</row>
    <row r="140" spans="1:13" s="26" customFormat="1" ht="9.75">
      <c r="A140" s="8"/>
      <c r="B140" s="130"/>
      <c r="C140" s="15">
        <v>4254</v>
      </c>
      <c r="D140" s="18" t="s">
        <v>67</v>
      </c>
      <c r="E140" s="16">
        <v>1500</v>
      </c>
      <c r="F140" s="16">
        <v>-500</v>
      </c>
      <c r="G140" s="16">
        <f t="shared" si="7"/>
        <v>1000</v>
      </c>
      <c r="H140" s="16">
        <v>1000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</row>
    <row r="141" spans="1:13" s="26" customFormat="1" ht="9.75">
      <c r="A141" s="8"/>
      <c r="B141" s="130"/>
      <c r="C141" s="15">
        <v>4255</v>
      </c>
      <c r="D141" s="18" t="s">
        <v>68</v>
      </c>
      <c r="E141" s="16">
        <v>3000</v>
      </c>
      <c r="F141" s="16">
        <v>1000</v>
      </c>
      <c r="G141" s="16">
        <f t="shared" si="7"/>
        <v>4000</v>
      </c>
      <c r="H141" s="16">
        <v>4000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</row>
    <row r="142" spans="1:13" s="26" customFormat="1" ht="9.75">
      <c r="A142" s="8"/>
      <c r="B142" s="130"/>
      <c r="C142" s="15">
        <v>4257</v>
      </c>
      <c r="D142" s="18" t="s">
        <v>36</v>
      </c>
      <c r="E142" s="16">
        <v>8000</v>
      </c>
      <c r="F142" s="16">
        <v>0</v>
      </c>
      <c r="G142" s="16">
        <f t="shared" si="7"/>
        <v>8000</v>
      </c>
      <c r="H142" s="16">
        <v>8000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</row>
    <row r="143" spans="1:13" s="26" customFormat="1" ht="9.75">
      <c r="A143" s="8"/>
      <c r="B143" s="130"/>
      <c r="C143" s="15">
        <v>4258</v>
      </c>
      <c r="D143" s="18" t="s">
        <v>69</v>
      </c>
      <c r="E143" s="16">
        <v>8000</v>
      </c>
      <c r="F143" s="16">
        <v>-500</v>
      </c>
      <c r="G143" s="16">
        <f t="shared" si="7"/>
        <v>7500</v>
      </c>
      <c r="H143" s="16">
        <v>7500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</row>
    <row r="144" spans="1:13" s="26" customFormat="1" ht="9.75">
      <c r="A144" s="8"/>
      <c r="B144" s="130"/>
      <c r="C144" s="15">
        <v>4259</v>
      </c>
      <c r="D144" s="18" t="s">
        <v>37</v>
      </c>
      <c r="E144" s="16">
        <v>15000</v>
      </c>
      <c r="F144" s="16">
        <v>0</v>
      </c>
      <c r="G144" s="16">
        <f t="shared" si="7"/>
        <v>15000</v>
      </c>
      <c r="H144" s="16">
        <v>15000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</row>
    <row r="145" spans="1:13" s="26" customFormat="1" ht="9.75">
      <c r="A145" s="8"/>
      <c r="B145" s="130">
        <v>426</v>
      </c>
      <c r="C145" s="15"/>
      <c r="D145" s="19" t="s">
        <v>12</v>
      </c>
      <c r="E145" s="131">
        <v>69000</v>
      </c>
      <c r="F145" s="131">
        <f aca="true" t="shared" si="16" ref="F145:M145">SUM(F146:F148)</f>
        <v>32600</v>
      </c>
      <c r="G145" s="16">
        <f t="shared" si="7"/>
        <v>101600</v>
      </c>
      <c r="H145" s="131">
        <f t="shared" si="16"/>
        <v>95600</v>
      </c>
      <c r="I145" s="14">
        <f t="shared" si="16"/>
        <v>6000</v>
      </c>
      <c r="J145" s="14">
        <f t="shared" si="16"/>
        <v>0</v>
      </c>
      <c r="K145" s="14">
        <f t="shared" si="16"/>
        <v>0</v>
      </c>
      <c r="L145" s="14">
        <f t="shared" si="16"/>
        <v>0</v>
      </c>
      <c r="M145" s="14">
        <f t="shared" si="16"/>
        <v>0</v>
      </c>
    </row>
    <row r="146" spans="1:13" s="26" customFormat="1" ht="9.75">
      <c r="A146" s="8"/>
      <c r="B146" s="130"/>
      <c r="C146" s="15">
        <v>4261</v>
      </c>
      <c r="D146" s="18" t="s">
        <v>70</v>
      </c>
      <c r="E146" s="16">
        <v>32000</v>
      </c>
      <c r="F146" s="16">
        <v>1000</v>
      </c>
      <c r="G146" s="16">
        <f t="shared" si="7"/>
        <v>33000</v>
      </c>
      <c r="H146" s="16">
        <v>33000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</row>
    <row r="147" spans="1:13" s="26" customFormat="1" ht="9.75">
      <c r="A147" s="8"/>
      <c r="B147" s="130"/>
      <c r="C147" s="15">
        <v>4263</v>
      </c>
      <c r="D147" s="18" t="s">
        <v>71</v>
      </c>
      <c r="E147" s="16">
        <v>30000</v>
      </c>
      <c r="F147" s="16">
        <v>35100</v>
      </c>
      <c r="G147" s="16">
        <f t="shared" si="7"/>
        <v>65100</v>
      </c>
      <c r="H147" s="16">
        <v>59100</v>
      </c>
      <c r="I147" s="17">
        <v>6000</v>
      </c>
      <c r="J147" s="17">
        <v>0</v>
      </c>
      <c r="K147" s="17">
        <v>0</v>
      </c>
      <c r="L147" s="17">
        <v>0</v>
      </c>
      <c r="M147" s="17">
        <v>0</v>
      </c>
    </row>
    <row r="148" spans="1:13" s="26" customFormat="1" ht="9.75">
      <c r="A148" s="8"/>
      <c r="B148" s="130"/>
      <c r="C148" s="15">
        <v>4264</v>
      </c>
      <c r="D148" s="18" t="s">
        <v>72</v>
      </c>
      <c r="E148" s="16">
        <v>7000</v>
      </c>
      <c r="F148" s="16">
        <v>-3500</v>
      </c>
      <c r="G148" s="16">
        <f t="shared" si="7"/>
        <v>3500</v>
      </c>
      <c r="H148" s="16">
        <v>3500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</row>
    <row r="149" spans="1:13" s="26" customFormat="1" ht="9.75">
      <c r="A149" s="8"/>
      <c r="B149" s="130">
        <v>429</v>
      </c>
      <c r="C149" s="15"/>
      <c r="D149" s="19" t="s">
        <v>13</v>
      </c>
      <c r="E149" s="131">
        <v>16000</v>
      </c>
      <c r="F149" s="131">
        <f aca="true" t="shared" si="17" ref="F149:M149">SUM(F150:F152)</f>
        <v>-100</v>
      </c>
      <c r="G149" s="16">
        <f t="shared" si="7"/>
        <v>15900</v>
      </c>
      <c r="H149" s="131">
        <f t="shared" si="17"/>
        <v>15900</v>
      </c>
      <c r="I149" s="14">
        <f t="shared" si="17"/>
        <v>0</v>
      </c>
      <c r="J149" s="14">
        <f t="shared" si="17"/>
        <v>0</v>
      </c>
      <c r="K149" s="14">
        <f t="shared" si="17"/>
        <v>0</v>
      </c>
      <c r="L149" s="14">
        <f t="shared" si="17"/>
        <v>0</v>
      </c>
      <c r="M149" s="14">
        <f t="shared" si="17"/>
        <v>0</v>
      </c>
    </row>
    <row r="150" spans="1:13" s="26" customFormat="1" ht="9.75">
      <c r="A150" s="8"/>
      <c r="B150" s="130"/>
      <c r="C150" s="15">
        <v>4291</v>
      </c>
      <c r="D150" s="18" t="s">
        <v>73</v>
      </c>
      <c r="E150" s="16">
        <v>10000</v>
      </c>
      <c r="F150" s="16">
        <v>-600</v>
      </c>
      <c r="G150" s="16">
        <f t="shared" si="7"/>
        <v>9400</v>
      </c>
      <c r="H150" s="16">
        <v>9400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</row>
    <row r="151" spans="1:13" s="26" customFormat="1" ht="9.75">
      <c r="A151" s="8"/>
      <c r="B151" s="130"/>
      <c r="C151" s="15">
        <v>4292</v>
      </c>
      <c r="D151" s="18" t="s">
        <v>38</v>
      </c>
      <c r="E151" s="16">
        <v>5000</v>
      </c>
      <c r="F151" s="16">
        <v>1000</v>
      </c>
      <c r="G151" s="16">
        <f t="shared" si="7"/>
        <v>6000</v>
      </c>
      <c r="H151" s="16">
        <v>6000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</row>
    <row r="152" spans="1:13" s="26" customFormat="1" ht="9.75">
      <c r="A152" s="7"/>
      <c r="B152" s="133"/>
      <c r="C152" s="15">
        <v>4295</v>
      </c>
      <c r="D152" s="18" t="s">
        <v>13</v>
      </c>
      <c r="E152" s="16">
        <v>1000</v>
      </c>
      <c r="F152" s="16">
        <v>-500</v>
      </c>
      <c r="G152" s="16">
        <f t="shared" si="7"/>
        <v>500</v>
      </c>
      <c r="H152" s="16">
        <v>500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</row>
    <row r="153" spans="1:13" s="26" customFormat="1" ht="9.75">
      <c r="A153" s="7">
        <v>43</v>
      </c>
      <c r="B153" s="130"/>
      <c r="C153" s="130"/>
      <c r="D153" s="3" t="s">
        <v>14</v>
      </c>
      <c r="E153" s="12">
        <v>75270</v>
      </c>
      <c r="F153" s="12">
        <f aca="true" t="shared" si="18" ref="F153:M154">SUM(F154)</f>
        <v>1317</v>
      </c>
      <c r="G153" s="12">
        <f>SUM(H153:M153)</f>
        <v>76587</v>
      </c>
      <c r="H153" s="12">
        <f t="shared" si="18"/>
        <v>31317</v>
      </c>
      <c r="I153" s="12">
        <f t="shared" si="18"/>
        <v>45270</v>
      </c>
      <c r="J153" s="12">
        <f t="shared" si="18"/>
        <v>0</v>
      </c>
      <c r="K153" s="12">
        <f t="shared" si="18"/>
        <v>0</v>
      </c>
      <c r="L153" s="12">
        <f t="shared" si="18"/>
        <v>0</v>
      </c>
      <c r="M153" s="12">
        <f t="shared" si="18"/>
        <v>0</v>
      </c>
    </row>
    <row r="154" spans="1:13" s="26" customFormat="1" ht="9.75">
      <c r="A154" s="7"/>
      <c r="B154" s="130">
        <v>431</v>
      </c>
      <c r="C154" s="15"/>
      <c r="D154" s="19" t="s">
        <v>39</v>
      </c>
      <c r="E154" s="131">
        <v>75270</v>
      </c>
      <c r="F154" s="131">
        <f t="shared" si="18"/>
        <v>1317</v>
      </c>
      <c r="G154" s="16">
        <f>SUM(H154:M154)</f>
        <v>76587</v>
      </c>
      <c r="H154" s="14">
        <f t="shared" si="18"/>
        <v>31317</v>
      </c>
      <c r="I154" s="14">
        <f t="shared" si="18"/>
        <v>45270</v>
      </c>
      <c r="J154" s="14">
        <f t="shared" si="18"/>
        <v>0</v>
      </c>
      <c r="K154" s="14">
        <f t="shared" si="18"/>
        <v>0</v>
      </c>
      <c r="L154" s="14">
        <f t="shared" si="18"/>
        <v>0</v>
      </c>
      <c r="M154" s="14">
        <f t="shared" si="18"/>
        <v>0</v>
      </c>
    </row>
    <row r="155" spans="1:13" s="26" customFormat="1" ht="9.75">
      <c r="A155" s="7"/>
      <c r="B155" s="133"/>
      <c r="C155" s="15">
        <v>4311</v>
      </c>
      <c r="D155" s="18" t="s">
        <v>39</v>
      </c>
      <c r="E155" s="16">
        <v>75270</v>
      </c>
      <c r="F155" s="16">
        <v>1317</v>
      </c>
      <c r="G155" s="16">
        <f>SUM(H155:M155)</f>
        <v>76587</v>
      </c>
      <c r="H155" s="16">
        <v>31317</v>
      </c>
      <c r="I155" s="17">
        <v>45270</v>
      </c>
      <c r="J155" s="17">
        <v>0</v>
      </c>
      <c r="K155" s="17">
        <v>0</v>
      </c>
      <c r="L155" s="17">
        <v>0</v>
      </c>
      <c r="M155" s="17">
        <v>0</v>
      </c>
    </row>
    <row r="156" spans="1:13" s="26" customFormat="1" ht="9.75">
      <c r="A156" s="7">
        <v>44</v>
      </c>
      <c r="B156" s="130"/>
      <c r="C156" s="130"/>
      <c r="D156" s="3" t="s">
        <v>16</v>
      </c>
      <c r="E156" s="12">
        <v>7100</v>
      </c>
      <c r="F156" s="12">
        <f aca="true" t="shared" si="19" ref="F156:M156">SUM(F157)</f>
        <v>450</v>
      </c>
      <c r="G156" s="12">
        <f t="shared" si="7"/>
        <v>7550</v>
      </c>
      <c r="H156" s="12">
        <f t="shared" si="19"/>
        <v>5000</v>
      </c>
      <c r="I156" s="12">
        <f t="shared" si="19"/>
        <v>0</v>
      </c>
      <c r="J156" s="12">
        <f t="shared" si="19"/>
        <v>0</v>
      </c>
      <c r="K156" s="12">
        <f t="shared" si="19"/>
        <v>2500</v>
      </c>
      <c r="L156" s="12">
        <f t="shared" si="19"/>
        <v>50</v>
      </c>
      <c r="M156" s="12">
        <f t="shared" si="19"/>
        <v>0</v>
      </c>
    </row>
    <row r="157" spans="1:13" s="26" customFormat="1" ht="9.75">
      <c r="A157" s="7"/>
      <c r="B157" s="130">
        <v>443</v>
      </c>
      <c r="C157" s="15"/>
      <c r="D157" s="19" t="s">
        <v>17</v>
      </c>
      <c r="E157" s="131">
        <v>7100</v>
      </c>
      <c r="F157" s="131">
        <f aca="true" t="shared" si="20" ref="F157:M157">SUM(F158+F159)</f>
        <v>450</v>
      </c>
      <c r="G157" s="16">
        <f t="shared" si="7"/>
        <v>7550</v>
      </c>
      <c r="H157" s="131">
        <f t="shared" si="20"/>
        <v>5000</v>
      </c>
      <c r="I157" s="14">
        <f t="shared" si="20"/>
        <v>0</v>
      </c>
      <c r="J157" s="14">
        <f t="shared" si="20"/>
        <v>0</v>
      </c>
      <c r="K157" s="14">
        <f t="shared" si="20"/>
        <v>2500</v>
      </c>
      <c r="L157" s="14">
        <f t="shared" si="20"/>
        <v>50</v>
      </c>
      <c r="M157" s="14">
        <f t="shared" si="20"/>
        <v>0</v>
      </c>
    </row>
    <row r="158" spans="1:13" s="26" customFormat="1" ht="9.75">
      <c r="A158" s="7"/>
      <c r="B158" s="130"/>
      <c r="C158" s="15">
        <v>4431</v>
      </c>
      <c r="D158" s="18" t="s">
        <v>40</v>
      </c>
      <c r="E158" s="16">
        <v>7000</v>
      </c>
      <c r="F158" s="16">
        <v>500</v>
      </c>
      <c r="G158" s="16">
        <f t="shared" si="7"/>
        <v>7500</v>
      </c>
      <c r="H158" s="16">
        <v>5000</v>
      </c>
      <c r="I158" s="17">
        <v>0</v>
      </c>
      <c r="J158" s="17">
        <v>0</v>
      </c>
      <c r="K158" s="17">
        <v>2500</v>
      </c>
      <c r="L158" s="17">
        <v>0</v>
      </c>
      <c r="M158" s="17">
        <v>0</v>
      </c>
    </row>
    <row r="159" spans="1:13" s="26" customFormat="1" ht="9.75">
      <c r="A159" s="7"/>
      <c r="B159" s="133"/>
      <c r="C159" s="15">
        <v>4433</v>
      </c>
      <c r="D159" s="18" t="s">
        <v>74</v>
      </c>
      <c r="E159" s="16">
        <v>100</v>
      </c>
      <c r="F159" s="16">
        <v>-50</v>
      </c>
      <c r="G159" s="16">
        <f t="shared" si="7"/>
        <v>50</v>
      </c>
      <c r="H159" s="16">
        <v>0</v>
      </c>
      <c r="I159" s="17">
        <v>0</v>
      </c>
      <c r="J159" s="17">
        <v>0</v>
      </c>
      <c r="K159" s="17">
        <v>0</v>
      </c>
      <c r="L159" s="17">
        <v>50</v>
      </c>
      <c r="M159" s="17">
        <v>0</v>
      </c>
    </row>
    <row r="160" spans="1:13" s="26" customFormat="1" ht="9.75">
      <c r="A160" s="7">
        <v>46</v>
      </c>
      <c r="B160" s="130"/>
      <c r="C160" s="130"/>
      <c r="D160" s="3" t="s">
        <v>41</v>
      </c>
      <c r="E160" s="12">
        <v>896</v>
      </c>
      <c r="F160" s="12">
        <f aca="true" t="shared" si="21" ref="F160:M160">SUM(F161)</f>
        <v>37828</v>
      </c>
      <c r="G160" s="12">
        <f>SUM(H160:M160)</f>
        <v>38724</v>
      </c>
      <c r="H160" s="12">
        <f t="shared" si="21"/>
        <v>0</v>
      </c>
      <c r="I160" s="12">
        <f t="shared" si="21"/>
        <v>0</v>
      </c>
      <c r="J160" s="12">
        <f t="shared" si="21"/>
        <v>0</v>
      </c>
      <c r="K160" s="12">
        <f t="shared" si="21"/>
        <v>0</v>
      </c>
      <c r="L160" s="12">
        <f t="shared" si="21"/>
        <v>0</v>
      </c>
      <c r="M160" s="12">
        <f t="shared" si="21"/>
        <v>38724</v>
      </c>
    </row>
    <row r="161" spans="1:13" s="26" customFormat="1" ht="9.75">
      <c r="A161" s="8"/>
      <c r="B161" s="130">
        <v>462</v>
      </c>
      <c r="C161" s="15"/>
      <c r="D161" s="19" t="s">
        <v>21</v>
      </c>
      <c r="E161" s="131">
        <v>896</v>
      </c>
      <c r="F161" s="131">
        <f>SUM(F162:F163)</f>
        <v>37828</v>
      </c>
      <c r="G161" s="16">
        <f>SUM(H161:M161)</f>
        <v>38724</v>
      </c>
      <c r="H161" s="131">
        <f>SUM(H162:H163)</f>
        <v>0</v>
      </c>
      <c r="I161" s="14">
        <f>SUM(I163:I163)</f>
        <v>0</v>
      </c>
      <c r="J161" s="14">
        <f>SUM(J163:J163)</f>
        <v>0</v>
      </c>
      <c r="K161" s="14">
        <f>SUM(K163:K163)</f>
        <v>0</v>
      </c>
      <c r="L161" s="14">
        <f>SUM(L163:L163)</f>
        <v>0</v>
      </c>
      <c r="M161" s="14">
        <f>SUM(M162:M163)</f>
        <v>38724</v>
      </c>
    </row>
    <row r="162" spans="1:13" s="26" customFormat="1" ht="9.75">
      <c r="A162" s="8"/>
      <c r="B162" s="130"/>
      <c r="C162" s="15">
        <v>4621</v>
      </c>
      <c r="D162" s="18" t="s">
        <v>189</v>
      </c>
      <c r="E162" s="131">
        <v>0</v>
      </c>
      <c r="F162" s="16">
        <v>38724</v>
      </c>
      <c r="G162" s="16">
        <f>SUM(H162:M162)</f>
        <v>38724</v>
      </c>
      <c r="H162" s="16">
        <v>0</v>
      </c>
      <c r="I162" s="14">
        <v>0</v>
      </c>
      <c r="J162" s="14">
        <v>0</v>
      </c>
      <c r="K162" s="14">
        <v>0</v>
      </c>
      <c r="L162" s="14">
        <v>0</v>
      </c>
      <c r="M162" s="17">
        <v>38724</v>
      </c>
    </row>
    <row r="163" spans="1:13" s="26" customFormat="1" ht="9.75">
      <c r="A163" s="7"/>
      <c r="B163" s="130"/>
      <c r="C163" s="15">
        <v>4624</v>
      </c>
      <c r="D163" s="18" t="s">
        <v>21</v>
      </c>
      <c r="E163" s="16">
        <v>896</v>
      </c>
      <c r="F163" s="16">
        <v>-896</v>
      </c>
      <c r="G163" s="16">
        <f t="shared" si="7"/>
        <v>0</v>
      </c>
      <c r="H163" s="16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</row>
    <row r="164" spans="1:13" s="26" customFormat="1" ht="9.75">
      <c r="A164" s="125" t="s">
        <v>60</v>
      </c>
      <c r="B164" s="134"/>
      <c r="C164" s="134"/>
      <c r="D164" s="135" t="s">
        <v>83</v>
      </c>
      <c r="E164" s="129">
        <v>7000</v>
      </c>
      <c r="F164" s="129">
        <f>SUM(F165)</f>
        <v>-2700</v>
      </c>
      <c r="G164" s="129">
        <f t="shared" si="7"/>
        <v>4300</v>
      </c>
      <c r="H164" s="129">
        <f aca="true" t="shared" si="22" ref="H164:M164">SUM(H165)</f>
        <v>4300</v>
      </c>
      <c r="I164" s="129">
        <f t="shared" si="22"/>
        <v>0</v>
      </c>
      <c r="J164" s="129">
        <f t="shared" si="22"/>
        <v>0</v>
      </c>
      <c r="K164" s="129">
        <f t="shared" si="22"/>
        <v>0</v>
      </c>
      <c r="L164" s="129">
        <f t="shared" si="22"/>
        <v>0</v>
      </c>
      <c r="M164" s="129">
        <f t="shared" si="22"/>
        <v>0</v>
      </c>
    </row>
    <row r="165" spans="1:13" s="26" customFormat="1" ht="9.75">
      <c r="A165" s="7">
        <v>42</v>
      </c>
      <c r="B165" s="130"/>
      <c r="C165" s="130"/>
      <c r="D165" s="3" t="s">
        <v>7</v>
      </c>
      <c r="E165" s="12">
        <v>7000</v>
      </c>
      <c r="F165" s="12">
        <f aca="true" t="shared" si="23" ref="F165:M165">SUM(F166+F168+F170)</f>
        <v>-2700</v>
      </c>
      <c r="G165" s="12">
        <f t="shared" si="7"/>
        <v>4300</v>
      </c>
      <c r="H165" s="12">
        <f t="shared" si="23"/>
        <v>4300</v>
      </c>
      <c r="I165" s="20">
        <f t="shared" si="23"/>
        <v>0</v>
      </c>
      <c r="J165" s="20">
        <f t="shared" si="23"/>
        <v>0</v>
      </c>
      <c r="K165" s="20">
        <f t="shared" si="23"/>
        <v>0</v>
      </c>
      <c r="L165" s="20">
        <f t="shared" si="23"/>
        <v>0</v>
      </c>
      <c r="M165" s="20">
        <f t="shared" si="23"/>
        <v>0</v>
      </c>
    </row>
    <row r="166" spans="1:13" s="26" customFormat="1" ht="9.75">
      <c r="A166" s="7"/>
      <c r="B166" s="130">
        <v>421</v>
      </c>
      <c r="C166" s="15"/>
      <c r="D166" s="19" t="s">
        <v>9</v>
      </c>
      <c r="E166" s="131">
        <v>2000</v>
      </c>
      <c r="F166" s="131">
        <f aca="true" t="shared" si="24" ref="F166:M166">SUM(F167)</f>
        <v>-1400</v>
      </c>
      <c r="G166" s="16">
        <f t="shared" si="7"/>
        <v>600</v>
      </c>
      <c r="H166" s="131">
        <f t="shared" si="24"/>
        <v>600</v>
      </c>
      <c r="I166" s="14">
        <f t="shared" si="24"/>
        <v>0</v>
      </c>
      <c r="J166" s="14">
        <f t="shared" si="24"/>
        <v>0</v>
      </c>
      <c r="K166" s="14">
        <f t="shared" si="24"/>
        <v>0</v>
      </c>
      <c r="L166" s="14">
        <f t="shared" si="24"/>
        <v>0</v>
      </c>
      <c r="M166" s="14">
        <f t="shared" si="24"/>
        <v>0</v>
      </c>
    </row>
    <row r="167" spans="1:13" s="26" customFormat="1" ht="9.75">
      <c r="A167" s="7"/>
      <c r="B167" s="130"/>
      <c r="C167" s="15">
        <v>4211</v>
      </c>
      <c r="D167" s="18" t="s">
        <v>30</v>
      </c>
      <c r="E167" s="16">
        <v>2000</v>
      </c>
      <c r="F167" s="16">
        <v>-1400</v>
      </c>
      <c r="G167" s="16">
        <f t="shared" si="7"/>
        <v>600</v>
      </c>
      <c r="H167" s="16">
        <v>600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</row>
    <row r="168" spans="1:13" s="26" customFormat="1" ht="9.75">
      <c r="A168" s="7"/>
      <c r="B168" s="130">
        <v>422</v>
      </c>
      <c r="C168" s="15"/>
      <c r="D168" s="19" t="s">
        <v>79</v>
      </c>
      <c r="E168" s="131">
        <v>2000</v>
      </c>
      <c r="F168" s="131">
        <f aca="true" t="shared" si="25" ref="F168:M168">SUM(F169)</f>
        <v>-800</v>
      </c>
      <c r="G168" s="16">
        <f t="shared" si="7"/>
        <v>1200</v>
      </c>
      <c r="H168" s="131">
        <f t="shared" si="25"/>
        <v>1200</v>
      </c>
      <c r="I168" s="14">
        <f t="shared" si="25"/>
        <v>0</v>
      </c>
      <c r="J168" s="14">
        <f t="shared" si="25"/>
        <v>0</v>
      </c>
      <c r="K168" s="14">
        <f t="shared" si="25"/>
        <v>0</v>
      </c>
      <c r="L168" s="14">
        <f t="shared" si="25"/>
        <v>0</v>
      </c>
      <c r="M168" s="14">
        <f t="shared" si="25"/>
        <v>0</v>
      </c>
    </row>
    <row r="169" spans="1:13" s="26" customFormat="1" ht="9.75">
      <c r="A169" s="7"/>
      <c r="B169" s="130"/>
      <c r="C169" s="15">
        <v>4222</v>
      </c>
      <c r="D169" s="18" t="s">
        <v>48</v>
      </c>
      <c r="E169" s="16">
        <v>2000</v>
      </c>
      <c r="F169" s="16">
        <v>-800</v>
      </c>
      <c r="G169" s="16">
        <f t="shared" si="7"/>
        <v>1200</v>
      </c>
      <c r="H169" s="16">
        <v>1200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</row>
    <row r="170" spans="1:13" s="26" customFormat="1" ht="9.75">
      <c r="A170" s="7"/>
      <c r="B170" s="130">
        <v>425</v>
      </c>
      <c r="C170" s="15"/>
      <c r="D170" s="19" t="s">
        <v>11</v>
      </c>
      <c r="E170" s="131">
        <v>3000</v>
      </c>
      <c r="F170" s="131">
        <f aca="true" t="shared" si="26" ref="F170:M170">SUM(F171)</f>
        <v>-500</v>
      </c>
      <c r="G170" s="16">
        <f t="shared" si="7"/>
        <v>2500</v>
      </c>
      <c r="H170" s="131">
        <f t="shared" si="26"/>
        <v>2500</v>
      </c>
      <c r="I170" s="14">
        <f t="shared" si="26"/>
        <v>0</v>
      </c>
      <c r="J170" s="14">
        <f t="shared" si="26"/>
        <v>0</v>
      </c>
      <c r="K170" s="14">
        <f t="shared" si="26"/>
        <v>0</v>
      </c>
      <c r="L170" s="14">
        <f t="shared" si="26"/>
        <v>0</v>
      </c>
      <c r="M170" s="14">
        <f t="shared" si="26"/>
        <v>0</v>
      </c>
    </row>
    <row r="171" spans="1:13" s="26" customFormat="1" ht="9.75">
      <c r="A171" s="7"/>
      <c r="B171" s="130"/>
      <c r="C171" s="15">
        <v>4255</v>
      </c>
      <c r="D171" s="18" t="s">
        <v>68</v>
      </c>
      <c r="E171" s="16">
        <v>3000</v>
      </c>
      <c r="F171" s="16">
        <v>-500</v>
      </c>
      <c r="G171" s="16">
        <f t="shared" si="7"/>
        <v>2500</v>
      </c>
      <c r="H171" s="16">
        <v>2500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</row>
    <row r="172" spans="1:13" s="26" customFormat="1" ht="9.75">
      <c r="A172" s="125" t="s">
        <v>60</v>
      </c>
      <c r="B172" s="134"/>
      <c r="C172" s="134"/>
      <c r="D172" s="135" t="s">
        <v>75</v>
      </c>
      <c r="E172" s="129">
        <v>17500</v>
      </c>
      <c r="F172" s="129">
        <f>SUM(F173+F178)</f>
        <v>7000</v>
      </c>
      <c r="G172" s="129">
        <f t="shared" si="7"/>
        <v>24500</v>
      </c>
      <c r="H172" s="129">
        <f aca="true" t="shared" si="27" ref="H172:M172">SUM(H173+H178)</f>
        <v>24500</v>
      </c>
      <c r="I172" s="129">
        <f t="shared" si="27"/>
        <v>0</v>
      </c>
      <c r="J172" s="129">
        <f t="shared" si="27"/>
        <v>0</v>
      </c>
      <c r="K172" s="129">
        <f t="shared" si="27"/>
        <v>0</v>
      </c>
      <c r="L172" s="129">
        <f t="shared" si="27"/>
        <v>0</v>
      </c>
      <c r="M172" s="129">
        <f t="shared" si="27"/>
        <v>0</v>
      </c>
    </row>
    <row r="173" spans="1:13" s="26" customFormat="1" ht="9.75">
      <c r="A173" s="7">
        <v>42</v>
      </c>
      <c r="B173" s="130"/>
      <c r="C173" s="130"/>
      <c r="D173" s="3" t="s">
        <v>7</v>
      </c>
      <c r="E173" s="12">
        <v>2500</v>
      </c>
      <c r="F173" s="12">
        <f aca="true" t="shared" si="28" ref="F173:M173">SUM(F174+F176)</f>
        <v>2000</v>
      </c>
      <c r="G173" s="12">
        <f t="shared" si="7"/>
        <v>4500</v>
      </c>
      <c r="H173" s="12">
        <f t="shared" si="28"/>
        <v>4500</v>
      </c>
      <c r="I173" s="20">
        <f t="shared" si="28"/>
        <v>0</v>
      </c>
      <c r="J173" s="20">
        <f t="shared" si="28"/>
        <v>0</v>
      </c>
      <c r="K173" s="20">
        <f t="shared" si="28"/>
        <v>0</v>
      </c>
      <c r="L173" s="20">
        <f t="shared" si="28"/>
        <v>0</v>
      </c>
      <c r="M173" s="20">
        <f t="shared" si="28"/>
        <v>0</v>
      </c>
    </row>
    <row r="174" spans="1:13" s="26" customFormat="1" ht="9.75">
      <c r="A174" s="7"/>
      <c r="B174" s="130">
        <v>425</v>
      </c>
      <c r="C174" s="15"/>
      <c r="D174" s="19" t="s">
        <v>11</v>
      </c>
      <c r="E174" s="131">
        <v>2000</v>
      </c>
      <c r="F174" s="131">
        <f aca="true" t="shared" si="29" ref="F174:M174">SUM(F175)</f>
        <v>2000</v>
      </c>
      <c r="G174" s="16">
        <f t="shared" si="7"/>
        <v>4000</v>
      </c>
      <c r="H174" s="131">
        <f t="shared" si="29"/>
        <v>4000</v>
      </c>
      <c r="I174" s="14">
        <f t="shared" si="29"/>
        <v>0</v>
      </c>
      <c r="J174" s="14">
        <f t="shared" si="29"/>
        <v>0</v>
      </c>
      <c r="K174" s="14">
        <f t="shared" si="29"/>
        <v>0</v>
      </c>
      <c r="L174" s="14">
        <f t="shared" si="29"/>
        <v>0</v>
      </c>
      <c r="M174" s="14">
        <f t="shared" si="29"/>
        <v>0</v>
      </c>
    </row>
    <row r="175" spans="1:13" s="26" customFormat="1" ht="9.75">
      <c r="A175" s="7"/>
      <c r="B175" s="130"/>
      <c r="C175" s="15">
        <v>4255</v>
      </c>
      <c r="D175" s="18" t="s">
        <v>68</v>
      </c>
      <c r="E175" s="16">
        <v>2000</v>
      </c>
      <c r="F175" s="16">
        <v>2000</v>
      </c>
      <c r="G175" s="16">
        <f t="shared" si="7"/>
        <v>4000</v>
      </c>
      <c r="H175" s="16">
        <v>4000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</row>
    <row r="176" spans="1:13" s="26" customFormat="1" ht="9.75">
      <c r="A176" s="7"/>
      <c r="B176" s="130">
        <v>429</v>
      </c>
      <c r="C176" s="15"/>
      <c r="D176" s="19" t="s">
        <v>13</v>
      </c>
      <c r="E176" s="131">
        <v>500</v>
      </c>
      <c r="F176" s="131">
        <f aca="true" t="shared" si="30" ref="F176:M176">SUM(F177:F177)</f>
        <v>0</v>
      </c>
      <c r="G176" s="16">
        <f t="shared" si="7"/>
        <v>500</v>
      </c>
      <c r="H176" s="131">
        <f t="shared" si="30"/>
        <v>500</v>
      </c>
      <c r="I176" s="14">
        <f t="shared" si="30"/>
        <v>0</v>
      </c>
      <c r="J176" s="14">
        <f t="shared" si="30"/>
        <v>0</v>
      </c>
      <c r="K176" s="14">
        <f t="shared" si="30"/>
        <v>0</v>
      </c>
      <c r="L176" s="14">
        <f t="shared" si="30"/>
        <v>0</v>
      </c>
      <c r="M176" s="14">
        <f t="shared" si="30"/>
        <v>0</v>
      </c>
    </row>
    <row r="177" spans="1:13" s="26" customFormat="1" ht="9.75">
      <c r="A177" s="7"/>
      <c r="B177" s="130"/>
      <c r="C177" s="15">
        <v>4295</v>
      </c>
      <c r="D177" s="18" t="s">
        <v>13</v>
      </c>
      <c r="E177" s="16">
        <v>500</v>
      </c>
      <c r="F177" s="16">
        <v>0</v>
      </c>
      <c r="G177" s="16">
        <f t="shared" si="7"/>
        <v>500</v>
      </c>
      <c r="H177" s="16">
        <v>500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</row>
    <row r="178" spans="1:13" s="26" customFormat="1" ht="9.75">
      <c r="A178" s="7">
        <v>46</v>
      </c>
      <c r="B178" s="130"/>
      <c r="C178" s="15"/>
      <c r="D178" s="3" t="s">
        <v>41</v>
      </c>
      <c r="E178" s="12">
        <v>15000</v>
      </c>
      <c r="F178" s="12">
        <f aca="true" t="shared" si="31" ref="F178:M178">SUM(F179)</f>
        <v>5000</v>
      </c>
      <c r="G178" s="12">
        <f t="shared" si="7"/>
        <v>20000</v>
      </c>
      <c r="H178" s="12">
        <f t="shared" si="31"/>
        <v>20000</v>
      </c>
      <c r="I178" s="12">
        <f t="shared" si="31"/>
        <v>0</v>
      </c>
      <c r="J178" s="12">
        <f t="shared" si="31"/>
        <v>0</v>
      </c>
      <c r="K178" s="12">
        <f t="shared" si="31"/>
        <v>0</v>
      </c>
      <c r="L178" s="12">
        <f t="shared" si="31"/>
        <v>0</v>
      </c>
      <c r="M178" s="20">
        <f t="shared" si="31"/>
        <v>0</v>
      </c>
    </row>
    <row r="179" spans="1:13" s="26" customFormat="1" ht="9.75">
      <c r="A179" s="7"/>
      <c r="B179" s="130">
        <v>462</v>
      </c>
      <c r="C179" s="15"/>
      <c r="D179" s="19" t="s">
        <v>21</v>
      </c>
      <c r="E179" s="131">
        <v>15000</v>
      </c>
      <c r="F179" s="131">
        <f>SUM(F180)</f>
        <v>5000</v>
      </c>
      <c r="G179" s="16">
        <f t="shared" si="7"/>
        <v>20000</v>
      </c>
      <c r="H179" s="131">
        <f>SUM(H180)</f>
        <v>20000</v>
      </c>
      <c r="I179" s="131">
        <v>0</v>
      </c>
      <c r="J179" s="17">
        <v>0</v>
      </c>
      <c r="K179" s="17">
        <v>0</v>
      </c>
      <c r="L179" s="17">
        <v>0</v>
      </c>
      <c r="M179" s="14">
        <f>SUM(M180)</f>
        <v>0</v>
      </c>
    </row>
    <row r="180" spans="1:13" s="26" customFormat="1" ht="9.75">
      <c r="A180" s="7"/>
      <c r="B180" s="130"/>
      <c r="C180" s="15">
        <v>4624</v>
      </c>
      <c r="D180" s="18" t="s">
        <v>153</v>
      </c>
      <c r="E180" s="16">
        <v>15000</v>
      </c>
      <c r="F180" s="16">
        <v>5000</v>
      </c>
      <c r="G180" s="16">
        <f t="shared" si="7"/>
        <v>20000</v>
      </c>
      <c r="H180" s="16">
        <v>20000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</row>
    <row r="181" spans="1:13" s="26" customFormat="1" ht="9.75">
      <c r="A181" s="120" t="s">
        <v>59</v>
      </c>
      <c r="B181" s="136"/>
      <c r="C181" s="136"/>
      <c r="D181" s="137" t="s">
        <v>76</v>
      </c>
      <c r="E181" s="138">
        <v>183500</v>
      </c>
      <c r="F181" s="123">
        <f aca="true" t="shared" si="32" ref="F181:M181">SUM(F182+F188+F192+F196+F200)</f>
        <v>36000</v>
      </c>
      <c r="G181" s="123">
        <f>SUM(H181:M181)</f>
        <v>219500</v>
      </c>
      <c r="H181" s="123">
        <f t="shared" si="32"/>
        <v>69500</v>
      </c>
      <c r="I181" s="123">
        <f t="shared" si="32"/>
        <v>0</v>
      </c>
      <c r="J181" s="123">
        <f t="shared" si="32"/>
        <v>0</v>
      </c>
      <c r="K181" s="123">
        <f t="shared" si="32"/>
        <v>150000</v>
      </c>
      <c r="L181" s="123">
        <f t="shared" si="32"/>
        <v>0</v>
      </c>
      <c r="M181" s="123">
        <f t="shared" si="32"/>
        <v>0</v>
      </c>
    </row>
    <row r="182" spans="1:13" s="26" customFormat="1" ht="9.75">
      <c r="A182" s="125" t="s">
        <v>60</v>
      </c>
      <c r="B182" s="134"/>
      <c r="C182" s="134"/>
      <c r="D182" s="135" t="s">
        <v>77</v>
      </c>
      <c r="E182" s="129">
        <v>40000</v>
      </c>
      <c r="F182" s="129">
        <f>SUM(F183)</f>
        <v>-40000</v>
      </c>
      <c r="G182" s="129">
        <f t="shared" si="7"/>
        <v>0</v>
      </c>
      <c r="H182" s="129">
        <f aca="true" t="shared" si="33" ref="H182:M182">SUM(H183)</f>
        <v>0</v>
      </c>
      <c r="I182" s="129">
        <f t="shared" si="33"/>
        <v>0</v>
      </c>
      <c r="J182" s="129">
        <f t="shared" si="33"/>
        <v>0</v>
      </c>
      <c r="K182" s="129">
        <f t="shared" si="33"/>
        <v>0</v>
      </c>
      <c r="L182" s="129">
        <f t="shared" si="33"/>
        <v>0</v>
      </c>
      <c r="M182" s="129">
        <f t="shared" si="33"/>
        <v>0</v>
      </c>
    </row>
    <row r="183" spans="1:13" s="26" customFormat="1" ht="9.75">
      <c r="A183" s="7">
        <v>42</v>
      </c>
      <c r="B183" s="130"/>
      <c r="C183" s="130"/>
      <c r="D183" s="3" t="s">
        <v>7</v>
      </c>
      <c r="E183" s="12">
        <v>40000</v>
      </c>
      <c r="F183" s="12">
        <f>SUM(F184+F186)</f>
        <v>-40000</v>
      </c>
      <c r="G183" s="12">
        <f aca="true" t="shared" si="34" ref="G183:G246">SUM(H183:L183)</f>
        <v>0</v>
      </c>
      <c r="H183" s="12">
        <f aca="true" t="shared" si="35" ref="H183:M183">SUM(H184+H186)</f>
        <v>0</v>
      </c>
      <c r="I183" s="12">
        <f t="shared" si="35"/>
        <v>0</v>
      </c>
      <c r="J183" s="12">
        <f t="shared" si="35"/>
        <v>0</v>
      </c>
      <c r="K183" s="12">
        <f t="shared" si="35"/>
        <v>0</v>
      </c>
      <c r="L183" s="12">
        <f t="shared" si="35"/>
        <v>0</v>
      </c>
      <c r="M183" s="12">
        <f t="shared" si="35"/>
        <v>0</v>
      </c>
    </row>
    <row r="184" spans="1:13" s="26" customFormat="1" ht="9.75">
      <c r="A184" s="7"/>
      <c r="B184" s="130">
        <v>424</v>
      </c>
      <c r="C184" s="15"/>
      <c r="D184" s="19" t="s">
        <v>22</v>
      </c>
      <c r="E184" s="131">
        <v>25000</v>
      </c>
      <c r="F184" s="131">
        <f>SUM(F185)</f>
        <v>-25000</v>
      </c>
      <c r="G184" s="16">
        <f t="shared" si="34"/>
        <v>0</v>
      </c>
      <c r="H184" s="131">
        <f aca="true" t="shared" si="36" ref="H184:M184">SUM(H185)</f>
        <v>0</v>
      </c>
      <c r="I184" s="14">
        <f t="shared" si="36"/>
        <v>0</v>
      </c>
      <c r="J184" s="14">
        <f t="shared" si="36"/>
        <v>0</v>
      </c>
      <c r="K184" s="14">
        <f t="shared" si="36"/>
        <v>0</v>
      </c>
      <c r="L184" s="14">
        <f t="shared" si="36"/>
        <v>0</v>
      </c>
      <c r="M184" s="14">
        <f t="shared" si="36"/>
        <v>0</v>
      </c>
    </row>
    <row r="185" spans="1:13" s="26" customFormat="1" ht="9.75">
      <c r="A185" s="7"/>
      <c r="B185" s="130"/>
      <c r="C185" s="15">
        <v>4242</v>
      </c>
      <c r="D185" s="18" t="s">
        <v>48</v>
      </c>
      <c r="E185" s="16">
        <v>25000</v>
      </c>
      <c r="F185" s="16">
        <v>-25000</v>
      </c>
      <c r="G185" s="16">
        <f t="shared" si="34"/>
        <v>0</v>
      </c>
      <c r="H185" s="16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</row>
    <row r="186" spans="1:13" s="26" customFormat="1" ht="9.75">
      <c r="A186" s="7"/>
      <c r="B186" s="130">
        <v>426</v>
      </c>
      <c r="C186" s="15"/>
      <c r="D186" s="19" t="s">
        <v>12</v>
      </c>
      <c r="E186" s="131">
        <v>15000</v>
      </c>
      <c r="F186" s="16">
        <f>SUM(F187)</f>
        <v>-15000</v>
      </c>
      <c r="G186" s="16">
        <f t="shared" si="34"/>
        <v>0</v>
      </c>
      <c r="H186" s="131">
        <f aca="true" t="shared" si="37" ref="H186:M186">SUM(H187)</f>
        <v>0</v>
      </c>
      <c r="I186" s="14">
        <f t="shared" si="37"/>
        <v>0</v>
      </c>
      <c r="J186" s="14">
        <f t="shared" si="37"/>
        <v>0</v>
      </c>
      <c r="K186" s="14">
        <f t="shared" si="37"/>
        <v>0</v>
      </c>
      <c r="L186" s="14">
        <f t="shared" si="37"/>
        <v>0</v>
      </c>
      <c r="M186" s="14">
        <f t="shared" si="37"/>
        <v>0</v>
      </c>
    </row>
    <row r="187" spans="1:13" s="26" customFormat="1" ht="9.75">
      <c r="A187" s="7"/>
      <c r="B187" s="130"/>
      <c r="C187" s="15">
        <v>4263</v>
      </c>
      <c r="D187" s="18" t="s">
        <v>71</v>
      </c>
      <c r="E187" s="16">
        <v>15000</v>
      </c>
      <c r="F187" s="16">
        <v>-15000</v>
      </c>
      <c r="G187" s="16">
        <f t="shared" si="34"/>
        <v>0</v>
      </c>
      <c r="H187" s="16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</row>
    <row r="188" spans="1:13" s="26" customFormat="1" ht="9.75">
      <c r="A188" s="125" t="s">
        <v>60</v>
      </c>
      <c r="B188" s="134"/>
      <c r="C188" s="134"/>
      <c r="D188" s="135" t="s">
        <v>80</v>
      </c>
      <c r="E188" s="129">
        <v>90500</v>
      </c>
      <c r="F188" s="129">
        <f>SUM(F189)</f>
        <v>79000</v>
      </c>
      <c r="G188" s="129">
        <f>SUM(H188:M188)</f>
        <v>169500</v>
      </c>
      <c r="H188" s="129">
        <f aca="true" t="shared" si="38" ref="H188:M188">SUM(H189)</f>
        <v>19500</v>
      </c>
      <c r="I188" s="129">
        <f t="shared" si="38"/>
        <v>0</v>
      </c>
      <c r="J188" s="129">
        <f t="shared" si="38"/>
        <v>0</v>
      </c>
      <c r="K188" s="129">
        <f t="shared" si="38"/>
        <v>150000</v>
      </c>
      <c r="L188" s="129">
        <f t="shared" si="38"/>
        <v>0</v>
      </c>
      <c r="M188" s="129">
        <f t="shared" si="38"/>
        <v>0</v>
      </c>
    </row>
    <row r="189" spans="1:13" s="26" customFormat="1" ht="9.75">
      <c r="A189" s="7">
        <v>47</v>
      </c>
      <c r="B189" s="130"/>
      <c r="C189" s="130"/>
      <c r="D189" s="3" t="s">
        <v>129</v>
      </c>
      <c r="E189" s="12">
        <v>90500</v>
      </c>
      <c r="F189" s="12">
        <f aca="true" t="shared" si="39" ref="F189:M190">SUM(F190)</f>
        <v>79000</v>
      </c>
      <c r="G189" s="12">
        <f>SUM(H189:M189)</f>
        <v>169500</v>
      </c>
      <c r="H189" s="12">
        <f t="shared" si="39"/>
        <v>19500</v>
      </c>
      <c r="I189" s="12">
        <f t="shared" si="39"/>
        <v>0</v>
      </c>
      <c r="J189" s="12">
        <f t="shared" si="39"/>
        <v>0</v>
      </c>
      <c r="K189" s="12">
        <f t="shared" si="39"/>
        <v>150000</v>
      </c>
      <c r="L189" s="12">
        <f t="shared" si="39"/>
        <v>0</v>
      </c>
      <c r="M189" s="12">
        <f t="shared" si="39"/>
        <v>0</v>
      </c>
    </row>
    <row r="190" spans="1:13" s="26" customFormat="1" ht="9.75">
      <c r="A190" s="7"/>
      <c r="B190" s="130">
        <v>471</v>
      </c>
      <c r="C190" s="15"/>
      <c r="D190" s="19" t="s">
        <v>129</v>
      </c>
      <c r="E190" s="131">
        <v>90500</v>
      </c>
      <c r="F190" s="131">
        <f t="shared" si="39"/>
        <v>79000</v>
      </c>
      <c r="G190" s="16">
        <f>SUM(H190:M190)</f>
        <v>169500</v>
      </c>
      <c r="H190" s="131">
        <f t="shared" si="39"/>
        <v>19500</v>
      </c>
      <c r="I190" s="14">
        <f t="shared" si="39"/>
        <v>0</v>
      </c>
      <c r="J190" s="14">
        <f t="shared" si="39"/>
        <v>0</v>
      </c>
      <c r="K190" s="14">
        <f t="shared" si="39"/>
        <v>150000</v>
      </c>
      <c r="L190" s="14">
        <f t="shared" si="39"/>
        <v>0</v>
      </c>
      <c r="M190" s="14">
        <f t="shared" si="39"/>
        <v>0</v>
      </c>
    </row>
    <row r="191" spans="1:13" s="26" customFormat="1" ht="9.75">
      <c r="A191" s="7"/>
      <c r="B191" s="130"/>
      <c r="C191" s="15">
        <v>4712</v>
      </c>
      <c r="D191" s="18" t="s">
        <v>162</v>
      </c>
      <c r="E191" s="16">
        <v>90500</v>
      </c>
      <c r="F191" s="16">
        <v>79000</v>
      </c>
      <c r="G191" s="16">
        <f>SUM(H191:M191)</f>
        <v>169500</v>
      </c>
      <c r="H191" s="16">
        <v>19500</v>
      </c>
      <c r="I191" s="16">
        <v>0</v>
      </c>
      <c r="J191" s="17">
        <v>0</v>
      </c>
      <c r="K191" s="17">
        <v>150000</v>
      </c>
      <c r="L191" s="17">
        <v>0</v>
      </c>
      <c r="M191" s="17">
        <v>0</v>
      </c>
    </row>
    <row r="192" spans="1:13" s="26" customFormat="1" ht="9.75">
      <c r="A192" s="125" t="s">
        <v>60</v>
      </c>
      <c r="B192" s="134"/>
      <c r="C192" s="127"/>
      <c r="D192" s="135" t="s">
        <v>42</v>
      </c>
      <c r="E192" s="129">
        <v>40000</v>
      </c>
      <c r="F192" s="129">
        <f>SUM(F193)</f>
        <v>0</v>
      </c>
      <c r="G192" s="129">
        <f t="shared" si="34"/>
        <v>40000</v>
      </c>
      <c r="H192" s="129">
        <f aca="true" t="shared" si="40" ref="H192:M192">SUM(H193)</f>
        <v>40000</v>
      </c>
      <c r="I192" s="129">
        <f t="shared" si="40"/>
        <v>0</v>
      </c>
      <c r="J192" s="129">
        <f t="shared" si="40"/>
        <v>0</v>
      </c>
      <c r="K192" s="129">
        <f t="shared" si="40"/>
        <v>0</v>
      </c>
      <c r="L192" s="129">
        <f t="shared" si="40"/>
        <v>0</v>
      </c>
      <c r="M192" s="129">
        <f t="shared" si="40"/>
        <v>0</v>
      </c>
    </row>
    <row r="193" spans="1:13" s="26" customFormat="1" ht="9.75">
      <c r="A193" s="7">
        <v>47</v>
      </c>
      <c r="B193" s="130"/>
      <c r="C193" s="130"/>
      <c r="D193" s="3" t="s">
        <v>129</v>
      </c>
      <c r="E193" s="12">
        <v>40000</v>
      </c>
      <c r="F193" s="12">
        <f aca="true" t="shared" si="41" ref="F193:M194">SUM(F194)</f>
        <v>0</v>
      </c>
      <c r="G193" s="12">
        <f t="shared" si="34"/>
        <v>40000</v>
      </c>
      <c r="H193" s="12">
        <f t="shared" si="41"/>
        <v>40000</v>
      </c>
      <c r="I193" s="12">
        <f t="shared" si="41"/>
        <v>0</v>
      </c>
      <c r="J193" s="12">
        <f t="shared" si="41"/>
        <v>0</v>
      </c>
      <c r="K193" s="12">
        <f t="shared" si="41"/>
        <v>0</v>
      </c>
      <c r="L193" s="12">
        <f t="shared" si="41"/>
        <v>0</v>
      </c>
      <c r="M193" s="12">
        <f t="shared" si="41"/>
        <v>0</v>
      </c>
    </row>
    <row r="194" spans="1:13" s="26" customFormat="1" ht="9.75">
      <c r="A194" s="8"/>
      <c r="B194" s="130">
        <v>471</v>
      </c>
      <c r="C194" s="15"/>
      <c r="D194" s="19" t="s">
        <v>129</v>
      </c>
      <c r="E194" s="131">
        <v>40000</v>
      </c>
      <c r="F194" s="131">
        <f t="shared" si="41"/>
        <v>0</v>
      </c>
      <c r="G194" s="131">
        <f t="shared" si="34"/>
        <v>40000</v>
      </c>
      <c r="H194" s="131">
        <f t="shared" si="41"/>
        <v>40000</v>
      </c>
      <c r="I194" s="14">
        <f t="shared" si="41"/>
        <v>0</v>
      </c>
      <c r="J194" s="14">
        <f t="shared" si="41"/>
        <v>0</v>
      </c>
      <c r="K194" s="14">
        <f t="shared" si="41"/>
        <v>0</v>
      </c>
      <c r="L194" s="14">
        <f t="shared" si="41"/>
        <v>0</v>
      </c>
      <c r="M194" s="14">
        <f t="shared" si="41"/>
        <v>0</v>
      </c>
    </row>
    <row r="195" spans="1:13" s="26" customFormat="1" ht="9.75">
      <c r="A195" s="7"/>
      <c r="B195" s="133"/>
      <c r="C195" s="15">
        <v>4712</v>
      </c>
      <c r="D195" s="18" t="s">
        <v>162</v>
      </c>
      <c r="E195" s="16">
        <v>40000</v>
      </c>
      <c r="F195" s="16">
        <v>0</v>
      </c>
      <c r="G195" s="16">
        <f t="shared" si="34"/>
        <v>40000</v>
      </c>
      <c r="H195" s="16">
        <v>40000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</row>
    <row r="196" spans="1:13" s="26" customFormat="1" ht="9.75">
      <c r="A196" s="125" t="s">
        <v>60</v>
      </c>
      <c r="B196" s="134"/>
      <c r="C196" s="127"/>
      <c r="D196" s="135" t="s">
        <v>78</v>
      </c>
      <c r="E196" s="129">
        <v>3000</v>
      </c>
      <c r="F196" s="129">
        <f>SUM(F197)</f>
        <v>-3000</v>
      </c>
      <c r="G196" s="129">
        <f t="shared" si="34"/>
        <v>0</v>
      </c>
      <c r="H196" s="129">
        <f aca="true" t="shared" si="42" ref="H196:M196">SUM(H197)</f>
        <v>0</v>
      </c>
      <c r="I196" s="129">
        <f t="shared" si="42"/>
        <v>0</v>
      </c>
      <c r="J196" s="129">
        <f t="shared" si="42"/>
        <v>0</v>
      </c>
      <c r="K196" s="129">
        <f t="shared" si="42"/>
        <v>0</v>
      </c>
      <c r="L196" s="129">
        <f t="shared" si="42"/>
        <v>0</v>
      </c>
      <c r="M196" s="129">
        <f t="shared" si="42"/>
        <v>0</v>
      </c>
    </row>
    <row r="197" spans="1:13" s="26" customFormat="1" ht="9.75">
      <c r="A197" s="7">
        <v>42</v>
      </c>
      <c r="B197" s="130"/>
      <c r="C197" s="15"/>
      <c r="D197" s="3" t="s">
        <v>7</v>
      </c>
      <c r="E197" s="12">
        <v>3000</v>
      </c>
      <c r="F197" s="12">
        <f aca="true" t="shared" si="43" ref="F197:M198">SUM(F198)</f>
        <v>-3000</v>
      </c>
      <c r="G197" s="12">
        <f t="shared" si="34"/>
        <v>0</v>
      </c>
      <c r="H197" s="12">
        <f t="shared" si="43"/>
        <v>0</v>
      </c>
      <c r="I197" s="12">
        <f t="shared" si="43"/>
        <v>0</v>
      </c>
      <c r="J197" s="12">
        <f t="shared" si="43"/>
        <v>0</v>
      </c>
      <c r="K197" s="12">
        <f t="shared" si="43"/>
        <v>0</v>
      </c>
      <c r="L197" s="12">
        <f t="shared" si="43"/>
        <v>0</v>
      </c>
      <c r="M197" s="12">
        <f t="shared" si="43"/>
        <v>0</v>
      </c>
    </row>
    <row r="198" spans="1:13" s="26" customFormat="1" ht="9.75">
      <c r="A198" s="8"/>
      <c r="B198" s="130">
        <v>422</v>
      </c>
      <c r="C198" s="15"/>
      <c r="D198" s="19" t="s">
        <v>79</v>
      </c>
      <c r="E198" s="131">
        <v>3000</v>
      </c>
      <c r="F198" s="131">
        <f t="shared" si="43"/>
        <v>-3000</v>
      </c>
      <c r="G198" s="16">
        <f t="shared" si="34"/>
        <v>0</v>
      </c>
      <c r="H198" s="131">
        <f t="shared" si="43"/>
        <v>0</v>
      </c>
      <c r="I198" s="14">
        <f t="shared" si="43"/>
        <v>0</v>
      </c>
      <c r="J198" s="14">
        <f t="shared" si="43"/>
        <v>0</v>
      </c>
      <c r="K198" s="14">
        <f t="shared" si="43"/>
        <v>0</v>
      </c>
      <c r="L198" s="14">
        <f t="shared" si="43"/>
        <v>0</v>
      </c>
      <c r="M198" s="14">
        <f t="shared" si="43"/>
        <v>0</v>
      </c>
    </row>
    <row r="199" spans="1:13" s="26" customFormat="1" ht="9.75">
      <c r="A199" s="8"/>
      <c r="B199" s="130"/>
      <c r="C199" s="15">
        <v>4222</v>
      </c>
      <c r="D199" s="18" t="s">
        <v>48</v>
      </c>
      <c r="E199" s="16">
        <v>3000</v>
      </c>
      <c r="F199" s="16">
        <v>-3000</v>
      </c>
      <c r="G199" s="16">
        <f t="shared" si="34"/>
        <v>0</v>
      </c>
      <c r="H199" s="16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</row>
    <row r="200" spans="1:13" s="26" customFormat="1" ht="9.75">
      <c r="A200" s="125" t="s">
        <v>60</v>
      </c>
      <c r="B200" s="139"/>
      <c r="C200" s="128"/>
      <c r="D200" s="135" t="s">
        <v>131</v>
      </c>
      <c r="E200" s="129">
        <v>10000</v>
      </c>
      <c r="F200" s="129">
        <f>SUM(F201)</f>
        <v>0</v>
      </c>
      <c r="G200" s="129">
        <f t="shared" si="34"/>
        <v>10000</v>
      </c>
      <c r="H200" s="129">
        <f aca="true" t="shared" si="44" ref="H200:M200">SUM(H201)</f>
        <v>10000</v>
      </c>
      <c r="I200" s="129">
        <f t="shared" si="44"/>
        <v>0</v>
      </c>
      <c r="J200" s="129">
        <f t="shared" si="44"/>
        <v>0</v>
      </c>
      <c r="K200" s="129">
        <f t="shared" si="44"/>
        <v>0</v>
      </c>
      <c r="L200" s="129">
        <f t="shared" si="44"/>
        <v>0</v>
      </c>
      <c r="M200" s="129">
        <f t="shared" si="44"/>
        <v>0</v>
      </c>
    </row>
    <row r="201" spans="1:13" s="26" customFormat="1" ht="9.75">
      <c r="A201" s="7">
        <v>45</v>
      </c>
      <c r="B201" s="133"/>
      <c r="C201" s="11"/>
      <c r="D201" s="3" t="s">
        <v>18</v>
      </c>
      <c r="E201" s="12">
        <v>10000</v>
      </c>
      <c r="F201" s="12">
        <f>SUM(F202)</f>
        <v>0</v>
      </c>
      <c r="G201" s="12">
        <f t="shared" si="34"/>
        <v>10000</v>
      </c>
      <c r="H201" s="12">
        <f aca="true" t="shared" si="45" ref="F201:M202">SUM(H202)</f>
        <v>10000</v>
      </c>
      <c r="I201" s="12">
        <f t="shared" si="45"/>
        <v>0</v>
      </c>
      <c r="J201" s="12">
        <f t="shared" si="45"/>
        <v>0</v>
      </c>
      <c r="K201" s="12">
        <f t="shared" si="45"/>
        <v>0</v>
      </c>
      <c r="L201" s="12">
        <f t="shared" si="45"/>
        <v>0</v>
      </c>
      <c r="M201" s="12">
        <f t="shared" si="45"/>
        <v>0</v>
      </c>
    </row>
    <row r="202" spans="1:13" s="26" customFormat="1" ht="9.75">
      <c r="A202" s="8"/>
      <c r="B202" s="130">
        <v>451</v>
      </c>
      <c r="C202" s="15"/>
      <c r="D202" s="19" t="s">
        <v>19</v>
      </c>
      <c r="E202" s="131">
        <v>10000</v>
      </c>
      <c r="F202" s="16">
        <f t="shared" si="45"/>
        <v>0</v>
      </c>
      <c r="G202" s="16">
        <f t="shared" si="34"/>
        <v>10000</v>
      </c>
      <c r="H202" s="16">
        <f t="shared" si="45"/>
        <v>10000</v>
      </c>
      <c r="I202" s="17">
        <f t="shared" si="45"/>
        <v>0</v>
      </c>
      <c r="J202" s="17">
        <f t="shared" si="45"/>
        <v>0</v>
      </c>
      <c r="K202" s="17">
        <f t="shared" si="45"/>
        <v>0</v>
      </c>
      <c r="L202" s="17">
        <f t="shared" si="45"/>
        <v>0</v>
      </c>
      <c r="M202" s="17">
        <f t="shared" si="45"/>
        <v>0</v>
      </c>
    </row>
    <row r="203" spans="1:13" s="26" customFormat="1" ht="9.75">
      <c r="A203" s="8"/>
      <c r="B203" s="130"/>
      <c r="C203" s="15">
        <v>4511</v>
      </c>
      <c r="D203" s="18" t="s">
        <v>19</v>
      </c>
      <c r="E203" s="16">
        <v>10000</v>
      </c>
      <c r="F203" s="16">
        <v>0</v>
      </c>
      <c r="G203" s="16">
        <f t="shared" si="34"/>
        <v>10000</v>
      </c>
      <c r="H203" s="16">
        <v>10000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</row>
    <row r="204" spans="1:13" s="26" customFormat="1" ht="9.75">
      <c r="A204" s="120" t="s">
        <v>59</v>
      </c>
      <c r="B204" s="140"/>
      <c r="C204" s="141"/>
      <c r="D204" s="137" t="s">
        <v>81</v>
      </c>
      <c r="E204" s="123">
        <v>371759</v>
      </c>
      <c r="F204" s="123">
        <f aca="true" t="shared" si="46" ref="F204:M204">SUM(F205+F216+F230+F239)</f>
        <v>-48230</v>
      </c>
      <c r="G204" s="123">
        <f t="shared" si="34"/>
        <v>323529</v>
      </c>
      <c r="H204" s="123">
        <f t="shared" si="46"/>
        <v>114069</v>
      </c>
      <c r="I204" s="123">
        <f t="shared" si="46"/>
        <v>0</v>
      </c>
      <c r="J204" s="123">
        <f t="shared" si="46"/>
        <v>199960</v>
      </c>
      <c r="K204" s="123">
        <f t="shared" si="46"/>
        <v>9500</v>
      </c>
      <c r="L204" s="123">
        <f t="shared" si="46"/>
        <v>0</v>
      </c>
      <c r="M204" s="123">
        <f t="shared" si="46"/>
        <v>0</v>
      </c>
    </row>
    <row r="205" spans="1:13" s="26" customFormat="1" ht="9.75">
      <c r="A205" s="125" t="s">
        <v>60</v>
      </c>
      <c r="B205" s="139"/>
      <c r="C205" s="127"/>
      <c r="D205" s="135" t="s">
        <v>133</v>
      </c>
      <c r="E205" s="129">
        <v>24400</v>
      </c>
      <c r="F205" s="129">
        <f>SUM(F206+F213)</f>
        <v>-4400</v>
      </c>
      <c r="G205" s="129">
        <f t="shared" si="34"/>
        <v>20000</v>
      </c>
      <c r="H205" s="129">
        <f aca="true" t="shared" si="47" ref="H205:M205">SUM(H206+H213)</f>
        <v>20000</v>
      </c>
      <c r="I205" s="129">
        <f t="shared" si="47"/>
        <v>0</v>
      </c>
      <c r="J205" s="129">
        <f t="shared" si="47"/>
        <v>0</v>
      </c>
      <c r="K205" s="129">
        <f t="shared" si="47"/>
        <v>0</v>
      </c>
      <c r="L205" s="129">
        <f t="shared" si="47"/>
        <v>0</v>
      </c>
      <c r="M205" s="129">
        <f t="shared" si="47"/>
        <v>0</v>
      </c>
    </row>
    <row r="206" spans="1:18" s="26" customFormat="1" ht="9.75">
      <c r="A206" s="7">
        <v>42</v>
      </c>
      <c r="B206" s="130"/>
      <c r="C206" s="130"/>
      <c r="D206" s="3" t="s">
        <v>7</v>
      </c>
      <c r="E206" s="12">
        <v>3400</v>
      </c>
      <c r="F206" s="12">
        <f>SUM(F207+F209+F211)</f>
        <v>-1400</v>
      </c>
      <c r="G206" s="16">
        <f t="shared" si="34"/>
        <v>2000</v>
      </c>
      <c r="H206" s="12">
        <f aca="true" t="shared" si="48" ref="H206:M206">SUM(H207+H209+H211)</f>
        <v>2000</v>
      </c>
      <c r="I206" s="12">
        <f t="shared" si="48"/>
        <v>0</v>
      </c>
      <c r="J206" s="12">
        <f t="shared" si="48"/>
        <v>0</v>
      </c>
      <c r="K206" s="12">
        <f t="shared" si="48"/>
        <v>0</v>
      </c>
      <c r="L206" s="12">
        <f t="shared" si="48"/>
        <v>0</v>
      </c>
      <c r="M206" s="12">
        <f t="shared" si="48"/>
        <v>0</v>
      </c>
      <c r="R206" s="90"/>
    </row>
    <row r="207" spans="1:13" s="26" customFormat="1" ht="9.75">
      <c r="A207" s="7"/>
      <c r="B207" s="130">
        <v>421</v>
      </c>
      <c r="C207" s="15"/>
      <c r="D207" s="19" t="s">
        <v>9</v>
      </c>
      <c r="E207" s="131">
        <v>400</v>
      </c>
      <c r="F207" s="131">
        <f>SUM(F208)</f>
        <v>-400</v>
      </c>
      <c r="G207" s="16">
        <f t="shared" si="34"/>
        <v>0</v>
      </c>
      <c r="H207" s="131">
        <f aca="true" t="shared" si="49" ref="H207:M207">SUM(H208)</f>
        <v>0</v>
      </c>
      <c r="I207" s="14">
        <f t="shared" si="49"/>
        <v>0</v>
      </c>
      <c r="J207" s="14">
        <f t="shared" si="49"/>
        <v>0</v>
      </c>
      <c r="K207" s="14">
        <f t="shared" si="49"/>
        <v>0</v>
      </c>
      <c r="L207" s="14">
        <f t="shared" si="49"/>
        <v>0</v>
      </c>
      <c r="M207" s="14">
        <f t="shared" si="49"/>
        <v>0</v>
      </c>
    </row>
    <row r="208" spans="1:13" s="26" customFormat="1" ht="9.75">
      <c r="A208" s="7"/>
      <c r="B208" s="130"/>
      <c r="C208" s="15">
        <v>4211</v>
      </c>
      <c r="D208" s="18" t="s">
        <v>30</v>
      </c>
      <c r="E208" s="16">
        <v>400</v>
      </c>
      <c r="F208" s="16">
        <v>-400</v>
      </c>
      <c r="G208" s="16">
        <f t="shared" si="34"/>
        <v>0</v>
      </c>
      <c r="H208" s="16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</row>
    <row r="209" spans="1:13" s="26" customFormat="1" ht="9.75">
      <c r="A209" s="7"/>
      <c r="B209" s="130">
        <v>422</v>
      </c>
      <c r="C209" s="15"/>
      <c r="D209" s="19" t="s">
        <v>32</v>
      </c>
      <c r="E209" s="131">
        <v>1000</v>
      </c>
      <c r="F209" s="131">
        <f>SUM(F210)</f>
        <v>-700</v>
      </c>
      <c r="G209" s="16">
        <f t="shared" si="34"/>
        <v>300</v>
      </c>
      <c r="H209" s="131">
        <f aca="true" t="shared" si="50" ref="H209:M209">SUM(H210)</f>
        <v>300</v>
      </c>
      <c r="I209" s="14">
        <f t="shared" si="50"/>
        <v>0</v>
      </c>
      <c r="J209" s="14">
        <f t="shared" si="50"/>
        <v>0</v>
      </c>
      <c r="K209" s="14">
        <f t="shared" si="50"/>
        <v>0</v>
      </c>
      <c r="L209" s="14">
        <f t="shared" si="50"/>
        <v>0</v>
      </c>
      <c r="M209" s="14">
        <f t="shared" si="50"/>
        <v>0</v>
      </c>
    </row>
    <row r="210" spans="1:13" s="26" customFormat="1" ht="9.75">
      <c r="A210" s="7"/>
      <c r="B210" s="130"/>
      <c r="C210" s="15">
        <v>4222</v>
      </c>
      <c r="D210" s="18" t="s">
        <v>44</v>
      </c>
      <c r="E210" s="16">
        <v>1000</v>
      </c>
      <c r="F210" s="16">
        <v>-700</v>
      </c>
      <c r="G210" s="16">
        <f t="shared" si="34"/>
        <v>300</v>
      </c>
      <c r="H210" s="16">
        <v>300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</row>
    <row r="211" spans="1:13" s="26" customFormat="1" ht="9.75">
      <c r="A211" s="7"/>
      <c r="B211" s="130">
        <v>429</v>
      </c>
      <c r="C211" s="15"/>
      <c r="D211" s="19" t="s">
        <v>13</v>
      </c>
      <c r="E211" s="131">
        <v>2000</v>
      </c>
      <c r="F211" s="131">
        <f>SUM(F212)</f>
        <v>-300</v>
      </c>
      <c r="G211" s="16">
        <f t="shared" si="34"/>
        <v>1700</v>
      </c>
      <c r="H211" s="131">
        <f aca="true" t="shared" si="51" ref="H211:M211">SUM(+H212)</f>
        <v>1700</v>
      </c>
      <c r="I211" s="14">
        <f t="shared" si="51"/>
        <v>0</v>
      </c>
      <c r="J211" s="14">
        <f t="shared" si="51"/>
        <v>0</v>
      </c>
      <c r="K211" s="14">
        <f t="shared" si="51"/>
        <v>0</v>
      </c>
      <c r="L211" s="14">
        <f t="shared" si="51"/>
        <v>0</v>
      </c>
      <c r="M211" s="14">
        <f t="shared" si="51"/>
        <v>0</v>
      </c>
    </row>
    <row r="212" spans="1:13" s="26" customFormat="1" ht="9.75">
      <c r="A212" s="7"/>
      <c r="B212" s="130"/>
      <c r="C212" s="15">
        <v>4292</v>
      </c>
      <c r="D212" s="18" t="s">
        <v>38</v>
      </c>
      <c r="E212" s="16">
        <v>2000</v>
      </c>
      <c r="F212" s="16">
        <v>-300</v>
      </c>
      <c r="G212" s="16">
        <f t="shared" si="34"/>
        <v>1700</v>
      </c>
      <c r="H212" s="16">
        <v>1700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</row>
    <row r="213" spans="1:13" s="26" customFormat="1" ht="9.75">
      <c r="A213" s="7">
        <v>47</v>
      </c>
      <c r="B213" s="130"/>
      <c r="C213" s="130"/>
      <c r="D213" s="3" t="s">
        <v>129</v>
      </c>
      <c r="E213" s="12">
        <v>21000</v>
      </c>
      <c r="F213" s="12">
        <f>SUM(F214)</f>
        <v>-3000</v>
      </c>
      <c r="G213" s="12">
        <f t="shared" si="34"/>
        <v>18000</v>
      </c>
      <c r="H213" s="12">
        <f aca="true" t="shared" si="52" ref="H213:M214">SUM(H214)</f>
        <v>18000</v>
      </c>
      <c r="I213" s="12">
        <f t="shared" si="52"/>
        <v>0</v>
      </c>
      <c r="J213" s="12">
        <f t="shared" si="52"/>
        <v>0</v>
      </c>
      <c r="K213" s="12">
        <f t="shared" si="52"/>
        <v>0</v>
      </c>
      <c r="L213" s="12">
        <f t="shared" si="52"/>
        <v>0</v>
      </c>
      <c r="M213" s="12">
        <f t="shared" si="52"/>
        <v>0</v>
      </c>
    </row>
    <row r="214" spans="1:13" s="26" customFormat="1" ht="9.75">
      <c r="A214" s="8"/>
      <c r="B214" s="130">
        <v>471</v>
      </c>
      <c r="C214" s="15"/>
      <c r="D214" s="19" t="s">
        <v>129</v>
      </c>
      <c r="E214" s="131">
        <v>21000</v>
      </c>
      <c r="F214" s="131">
        <f>SUM(F215)</f>
        <v>-3000</v>
      </c>
      <c r="G214" s="16">
        <f t="shared" si="34"/>
        <v>18000</v>
      </c>
      <c r="H214" s="131">
        <f t="shared" si="52"/>
        <v>18000</v>
      </c>
      <c r="I214" s="14">
        <f t="shared" si="52"/>
        <v>0</v>
      </c>
      <c r="J214" s="14">
        <f t="shared" si="52"/>
        <v>0</v>
      </c>
      <c r="K214" s="14">
        <f t="shared" si="52"/>
        <v>0</v>
      </c>
      <c r="L214" s="14">
        <f t="shared" si="52"/>
        <v>0</v>
      </c>
      <c r="M214" s="14">
        <f t="shared" si="52"/>
        <v>0</v>
      </c>
    </row>
    <row r="215" spans="1:13" s="26" customFormat="1" ht="9.75">
      <c r="A215" s="7"/>
      <c r="B215" s="133"/>
      <c r="C215" s="15">
        <v>4711</v>
      </c>
      <c r="D215" s="18" t="s">
        <v>130</v>
      </c>
      <c r="E215" s="16">
        <v>21000</v>
      </c>
      <c r="F215" s="16">
        <v>-3000</v>
      </c>
      <c r="G215" s="16">
        <f t="shared" si="34"/>
        <v>18000</v>
      </c>
      <c r="H215" s="16">
        <v>18000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</row>
    <row r="216" spans="1:13" s="26" customFormat="1" ht="9.75">
      <c r="A216" s="125" t="s">
        <v>60</v>
      </c>
      <c r="B216" s="134"/>
      <c r="C216" s="127"/>
      <c r="D216" s="135" t="s">
        <v>135</v>
      </c>
      <c r="E216" s="129">
        <v>27500</v>
      </c>
      <c r="F216" s="129">
        <f aca="true" t="shared" si="53" ref="F216:M216">SUM(F217+F227)</f>
        <v>27575</v>
      </c>
      <c r="G216" s="129">
        <f t="shared" si="34"/>
        <v>55075</v>
      </c>
      <c r="H216" s="129">
        <f t="shared" si="53"/>
        <v>55075</v>
      </c>
      <c r="I216" s="129">
        <f t="shared" si="53"/>
        <v>0</v>
      </c>
      <c r="J216" s="129">
        <f t="shared" si="53"/>
        <v>0</v>
      </c>
      <c r="K216" s="129">
        <f t="shared" si="53"/>
        <v>0</v>
      </c>
      <c r="L216" s="129">
        <f t="shared" si="53"/>
        <v>0</v>
      </c>
      <c r="M216" s="129">
        <f t="shared" si="53"/>
        <v>0</v>
      </c>
    </row>
    <row r="217" spans="1:13" s="26" customFormat="1" ht="9.75">
      <c r="A217" s="7">
        <v>42</v>
      </c>
      <c r="B217" s="130"/>
      <c r="C217" s="15"/>
      <c r="D217" s="3" t="s">
        <v>7</v>
      </c>
      <c r="E217" s="12">
        <v>22500</v>
      </c>
      <c r="F217" s="12">
        <f aca="true" t="shared" si="54" ref="F217:M217">SUM(F218+F220+F222+F224)</f>
        <v>28575</v>
      </c>
      <c r="G217" s="12">
        <f t="shared" si="34"/>
        <v>51075</v>
      </c>
      <c r="H217" s="12">
        <f t="shared" si="54"/>
        <v>51075</v>
      </c>
      <c r="I217" s="12">
        <f t="shared" si="54"/>
        <v>0</v>
      </c>
      <c r="J217" s="12">
        <f t="shared" si="54"/>
        <v>0</v>
      </c>
      <c r="K217" s="12">
        <f t="shared" si="54"/>
        <v>0</v>
      </c>
      <c r="L217" s="12">
        <f t="shared" si="54"/>
        <v>0</v>
      </c>
      <c r="M217" s="12">
        <f t="shared" si="54"/>
        <v>0</v>
      </c>
    </row>
    <row r="218" spans="1:13" s="26" customFormat="1" ht="9.75">
      <c r="A218" s="7"/>
      <c r="B218" s="130">
        <v>424</v>
      </c>
      <c r="C218" s="15"/>
      <c r="D218" s="19" t="s">
        <v>22</v>
      </c>
      <c r="E218" s="131">
        <v>10000</v>
      </c>
      <c r="F218" s="131">
        <f aca="true" t="shared" si="55" ref="F218:M218">SUM(F219)</f>
        <v>12000</v>
      </c>
      <c r="G218" s="16">
        <f t="shared" si="34"/>
        <v>22000</v>
      </c>
      <c r="H218" s="131">
        <f t="shared" si="55"/>
        <v>22000</v>
      </c>
      <c r="I218" s="14">
        <f t="shared" si="55"/>
        <v>0</v>
      </c>
      <c r="J218" s="14">
        <f t="shared" si="55"/>
        <v>0</v>
      </c>
      <c r="K218" s="14">
        <f t="shared" si="55"/>
        <v>0</v>
      </c>
      <c r="L218" s="14">
        <f t="shared" si="55"/>
        <v>0</v>
      </c>
      <c r="M218" s="14">
        <f t="shared" si="55"/>
        <v>0</v>
      </c>
    </row>
    <row r="219" spans="1:13" s="26" customFormat="1" ht="9.75">
      <c r="A219" s="7"/>
      <c r="B219" s="130"/>
      <c r="C219" s="15">
        <v>4241</v>
      </c>
      <c r="D219" s="18" t="s">
        <v>64</v>
      </c>
      <c r="E219" s="16">
        <v>10000</v>
      </c>
      <c r="F219" s="16">
        <v>12000</v>
      </c>
      <c r="G219" s="16">
        <f t="shared" si="34"/>
        <v>22000</v>
      </c>
      <c r="H219" s="16">
        <v>22000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</row>
    <row r="220" spans="1:13" s="26" customFormat="1" ht="9.75">
      <c r="A220" s="7"/>
      <c r="B220" s="130">
        <v>425</v>
      </c>
      <c r="C220" s="15"/>
      <c r="D220" s="19" t="s">
        <v>136</v>
      </c>
      <c r="E220" s="131">
        <v>1500</v>
      </c>
      <c r="F220" s="131">
        <f aca="true" t="shared" si="56" ref="F220:M220">SUM(F221:F221)</f>
        <v>1175</v>
      </c>
      <c r="G220" s="16">
        <f t="shared" si="34"/>
        <v>2675</v>
      </c>
      <c r="H220" s="131">
        <f t="shared" si="56"/>
        <v>2675</v>
      </c>
      <c r="I220" s="14">
        <f t="shared" si="56"/>
        <v>0</v>
      </c>
      <c r="J220" s="14">
        <f t="shared" si="56"/>
        <v>0</v>
      </c>
      <c r="K220" s="14">
        <f t="shared" si="56"/>
        <v>0</v>
      </c>
      <c r="L220" s="14">
        <f t="shared" si="56"/>
        <v>0</v>
      </c>
      <c r="M220" s="14">
        <f t="shared" si="56"/>
        <v>0</v>
      </c>
    </row>
    <row r="221" spans="1:13" s="26" customFormat="1" ht="9.75">
      <c r="A221" s="7"/>
      <c r="B221" s="130"/>
      <c r="C221" s="15">
        <v>4255</v>
      </c>
      <c r="D221" s="18" t="s">
        <v>68</v>
      </c>
      <c r="E221" s="16">
        <v>1500</v>
      </c>
      <c r="F221" s="16">
        <v>1175</v>
      </c>
      <c r="G221" s="16">
        <f t="shared" si="34"/>
        <v>2675</v>
      </c>
      <c r="H221" s="16">
        <v>2675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</row>
    <row r="222" spans="1:13" s="26" customFormat="1" ht="9.75">
      <c r="A222" s="7"/>
      <c r="B222" s="130">
        <v>426</v>
      </c>
      <c r="C222" s="15"/>
      <c r="D222" s="19" t="s">
        <v>137</v>
      </c>
      <c r="E222" s="131">
        <v>10000</v>
      </c>
      <c r="F222" s="131">
        <f aca="true" t="shared" si="57" ref="F222:M222">SUM(F223)</f>
        <v>800</v>
      </c>
      <c r="G222" s="16">
        <f t="shared" si="34"/>
        <v>10800</v>
      </c>
      <c r="H222" s="131">
        <f t="shared" si="57"/>
        <v>10800</v>
      </c>
      <c r="I222" s="14">
        <f t="shared" si="57"/>
        <v>0</v>
      </c>
      <c r="J222" s="14">
        <f t="shared" si="57"/>
        <v>0</v>
      </c>
      <c r="K222" s="14">
        <f t="shared" si="57"/>
        <v>0</v>
      </c>
      <c r="L222" s="14">
        <f t="shared" si="57"/>
        <v>0</v>
      </c>
      <c r="M222" s="14">
        <f t="shared" si="57"/>
        <v>0</v>
      </c>
    </row>
    <row r="223" spans="1:13" s="26" customFormat="1" ht="9.75">
      <c r="A223" s="7"/>
      <c r="B223" s="130"/>
      <c r="C223" s="15">
        <v>4261</v>
      </c>
      <c r="D223" s="18" t="s">
        <v>70</v>
      </c>
      <c r="E223" s="16">
        <v>10000</v>
      </c>
      <c r="F223" s="16">
        <v>800</v>
      </c>
      <c r="G223" s="16">
        <f t="shared" si="34"/>
        <v>10800</v>
      </c>
      <c r="H223" s="16">
        <v>10800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</row>
    <row r="224" spans="1:13" s="26" customFormat="1" ht="9.75">
      <c r="A224" s="7"/>
      <c r="B224" s="130">
        <v>429</v>
      </c>
      <c r="C224" s="15"/>
      <c r="D224" s="19" t="s">
        <v>13</v>
      </c>
      <c r="E224" s="131">
        <v>1000</v>
      </c>
      <c r="F224" s="131">
        <f>SUM(F225+F226)</f>
        <v>14600</v>
      </c>
      <c r="G224" s="16">
        <f t="shared" si="34"/>
        <v>15600</v>
      </c>
      <c r="H224" s="131">
        <f>SUM(H225+H226)</f>
        <v>15600</v>
      </c>
      <c r="I224" s="14">
        <f>SUM(I225)</f>
        <v>0</v>
      </c>
      <c r="J224" s="14">
        <f>SUM(J225)</f>
        <v>0</v>
      </c>
      <c r="K224" s="14">
        <f>SUM(K225)</f>
        <v>0</v>
      </c>
      <c r="L224" s="14">
        <f>SUM(L225)</f>
        <v>0</v>
      </c>
      <c r="M224" s="14">
        <f>SUM(M225)</f>
        <v>0</v>
      </c>
    </row>
    <row r="225" spans="1:13" s="26" customFormat="1" ht="9.75">
      <c r="A225" s="7"/>
      <c r="B225" s="130"/>
      <c r="C225" s="15">
        <v>4291</v>
      </c>
      <c r="D225" s="18" t="s">
        <v>47</v>
      </c>
      <c r="E225" s="16">
        <v>1000</v>
      </c>
      <c r="F225" s="16">
        <v>1200</v>
      </c>
      <c r="G225" s="16">
        <f t="shared" si="34"/>
        <v>2200</v>
      </c>
      <c r="H225" s="16">
        <v>2200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</row>
    <row r="226" spans="1:13" s="26" customFormat="1" ht="9.75">
      <c r="A226" s="7"/>
      <c r="B226" s="130"/>
      <c r="C226" s="15">
        <v>4292</v>
      </c>
      <c r="D226" s="18" t="s">
        <v>38</v>
      </c>
      <c r="E226" s="16">
        <v>0</v>
      </c>
      <c r="F226" s="16">
        <v>13400</v>
      </c>
      <c r="G226" s="16">
        <f t="shared" si="34"/>
        <v>13400</v>
      </c>
      <c r="H226" s="16">
        <v>13400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</row>
    <row r="227" spans="1:13" s="26" customFormat="1" ht="9.75">
      <c r="A227" s="7">
        <v>47</v>
      </c>
      <c r="B227" s="130"/>
      <c r="C227" s="130"/>
      <c r="D227" s="3" t="s">
        <v>129</v>
      </c>
      <c r="E227" s="12">
        <v>5000</v>
      </c>
      <c r="F227" s="12">
        <f>SUM(F228)</f>
        <v>-1000</v>
      </c>
      <c r="G227" s="12">
        <f t="shared" si="34"/>
        <v>4000</v>
      </c>
      <c r="H227" s="12">
        <f aca="true" t="shared" si="58" ref="H227:M227">SUM(H228)</f>
        <v>4000</v>
      </c>
      <c r="I227" s="12">
        <f t="shared" si="58"/>
        <v>0</v>
      </c>
      <c r="J227" s="12">
        <f t="shared" si="58"/>
        <v>0</v>
      </c>
      <c r="K227" s="12">
        <f t="shared" si="58"/>
        <v>0</v>
      </c>
      <c r="L227" s="12">
        <f t="shared" si="58"/>
        <v>0</v>
      </c>
      <c r="M227" s="12">
        <f t="shared" si="58"/>
        <v>0</v>
      </c>
    </row>
    <row r="228" spans="1:13" s="26" customFormat="1" ht="9.75">
      <c r="A228" s="8"/>
      <c r="B228" s="130">
        <v>471</v>
      </c>
      <c r="C228" s="15"/>
      <c r="D228" s="19" t="s">
        <v>129</v>
      </c>
      <c r="E228" s="131">
        <v>5000</v>
      </c>
      <c r="F228" s="131">
        <f>SUM(F229)</f>
        <v>-1000</v>
      </c>
      <c r="G228" s="16">
        <f t="shared" si="34"/>
        <v>4000</v>
      </c>
      <c r="H228" s="131">
        <f>SUM(H229)</f>
        <v>4000</v>
      </c>
      <c r="I228" s="131">
        <f>SUM(I229)</f>
        <v>0</v>
      </c>
      <c r="J228" s="17">
        <v>0</v>
      </c>
      <c r="K228" s="17">
        <v>0</v>
      </c>
      <c r="L228" s="17">
        <v>0</v>
      </c>
      <c r="M228" s="17">
        <f>SUM(M229)</f>
        <v>0</v>
      </c>
    </row>
    <row r="229" spans="1:13" s="26" customFormat="1" ht="9.75">
      <c r="A229" s="7"/>
      <c r="B229" s="133"/>
      <c r="C229" s="15">
        <v>4711</v>
      </c>
      <c r="D229" s="18" t="s">
        <v>130</v>
      </c>
      <c r="E229" s="16">
        <v>5000</v>
      </c>
      <c r="F229" s="16">
        <v>-1000</v>
      </c>
      <c r="G229" s="16">
        <f t="shared" si="34"/>
        <v>4000</v>
      </c>
      <c r="H229" s="16">
        <v>4000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</row>
    <row r="230" spans="1:13" s="26" customFormat="1" ht="9.75">
      <c r="A230" s="125" t="s">
        <v>60</v>
      </c>
      <c r="B230" s="134"/>
      <c r="C230" s="127"/>
      <c r="D230" s="135" t="s">
        <v>154</v>
      </c>
      <c r="E230" s="129">
        <v>20500</v>
      </c>
      <c r="F230" s="129">
        <f>SUM(F231+F236)</f>
        <v>-2500</v>
      </c>
      <c r="G230" s="129">
        <f t="shared" si="34"/>
        <v>18000</v>
      </c>
      <c r="H230" s="129">
        <f aca="true" t="shared" si="59" ref="H230:M230">SUM(H231+H236)</f>
        <v>18000</v>
      </c>
      <c r="I230" s="129">
        <f t="shared" si="59"/>
        <v>0</v>
      </c>
      <c r="J230" s="129">
        <f t="shared" si="59"/>
        <v>0</v>
      </c>
      <c r="K230" s="129">
        <f t="shared" si="59"/>
        <v>0</v>
      </c>
      <c r="L230" s="129">
        <f t="shared" si="59"/>
        <v>0</v>
      </c>
      <c r="M230" s="129">
        <f t="shared" si="59"/>
        <v>0</v>
      </c>
    </row>
    <row r="231" spans="1:13" s="26" customFormat="1" ht="9.75">
      <c r="A231" s="7">
        <v>42</v>
      </c>
      <c r="B231" s="130"/>
      <c r="C231" s="15"/>
      <c r="D231" s="3" t="s">
        <v>7</v>
      </c>
      <c r="E231" s="12">
        <v>10500</v>
      </c>
      <c r="F231" s="12">
        <f>SUM(F232+F234)</f>
        <v>-10500</v>
      </c>
      <c r="G231" s="12">
        <f t="shared" si="34"/>
        <v>0</v>
      </c>
      <c r="H231" s="12">
        <f aca="true" t="shared" si="60" ref="H231:M231">SUM(H232+H234)</f>
        <v>0</v>
      </c>
      <c r="I231" s="12">
        <f t="shared" si="60"/>
        <v>0</v>
      </c>
      <c r="J231" s="12">
        <f t="shared" si="60"/>
        <v>0</v>
      </c>
      <c r="K231" s="12">
        <f t="shared" si="60"/>
        <v>0</v>
      </c>
      <c r="L231" s="12">
        <f t="shared" si="60"/>
        <v>0</v>
      </c>
      <c r="M231" s="12">
        <f t="shared" si="60"/>
        <v>0</v>
      </c>
    </row>
    <row r="232" spans="1:13" s="26" customFormat="1" ht="9.75">
      <c r="A232" s="7"/>
      <c r="B232" s="130">
        <v>424</v>
      </c>
      <c r="C232" s="15"/>
      <c r="D232" s="19" t="s">
        <v>22</v>
      </c>
      <c r="E232" s="131">
        <v>10000</v>
      </c>
      <c r="F232" s="131">
        <f aca="true" t="shared" si="61" ref="F232:M232">SUM(F233)</f>
        <v>-10000</v>
      </c>
      <c r="G232" s="16">
        <f t="shared" si="34"/>
        <v>0</v>
      </c>
      <c r="H232" s="131">
        <f t="shared" si="61"/>
        <v>0</v>
      </c>
      <c r="I232" s="14">
        <f t="shared" si="61"/>
        <v>0</v>
      </c>
      <c r="J232" s="14">
        <f t="shared" si="61"/>
        <v>0</v>
      </c>
      <c r="K232" s="14">
        <f t="shared" si="61"/>
        <v>0</v>
      </c>
      <c r="L232" s="14">
        <f t="shared" si="61"/>
        <v>0</v>
      </c>
      <c r="M232" s="14">
        <f t="shared" si="61"/>
        <v>0</v>
      </c>
    </row>
    <row r="233" spans="1:13" s="26" customFormat="1" ht="9.75">
      <c r="A233" s="7"/>
      <c r="B233" s="130"/>
      <c r="C233" s="15">
        <v>4241</v>
      </c>
      <c r="D233" s="18" t="s">
        <v>64</v>
      </c>
      <c r="E233" s="16">
        <v>10000</v>
      </c>
      <c r="F233" s="16">
        <v>-10000</v>
      </c>
      <c r="G233" s="16">
        <f t="shared" si="34"/>
        <v>0</v>
      </c>
      <c r="H233" s="16">
        <v>0</v>
      </c>
      <c r="I233" s="16">
        <v>0</v>
      </c>
      <c r="J233" s="17">
        <v>0</v>
      </c>
      <c r="K233" s="17">
        <v>0</v>
      </c>
      <c r="L233" s="17">
        <v>0</v>
      </c>
      <c r="M233" s="17">
        <v>0</v>
      </c>
    </row>
    <row r="234" spans="1:13" s="26" customFormat="1" ht="9.75">
      <c r="A234" s="7"/>
      <c r="B234" s="130">
        <v>429</v>
      </c>
      <c r="C234" s="15"/>
      <c r="D234" s="19" t="s">
        <v>13</v>
      </c>
      <c r="E234" s="131">
        <v>500</v>
      </c>
      <c r="F234" s="131">
        <f>SUM(F235)</f>
        <v>-500</v>
      </c>
      <c r="G234" s="16">
        <f t="shared" si="34"/>
        <v>0</v>
      </c>
      <c r="H234" s="131">
        <f>SUM(H235)</f>
        <v>0</v>
      </c>
      <c r="I234" s="131">
        <f>SUM(I235)</f>
        <v>0</v>
      </c>
      <c r="J234" s="131">
        <f>SUM(J235)</f>
        <v>0</v>
      </c>
      <c r="K234" s="17">
        <v>0</v>
      </c>
      <c r="L234" s="17">
        <v>0</v>
      </c>
      <c r="M234" s="17">
        <f>SUM(M235)</f>
        <v>0</v>
      </c>
    </row>
    <row r="235" spans="1:13" s="26" customFormat="1" ht="9.75">
      <c r="A235" s="7"/>
      <c r="B235" s="130"/>
      <c r="C235" s="15">
        <v>4291</v>
      </c>
      <c r="D235" s="18" t="s">
        <v>47</v>
      </c>
      <c r="E235" s="16">
        <v>500</v>
      </c>
      <c r="F235" s="16">
        <v>-500</v>
      </c>
      <c r="G235" s="16">
        <f t="shared" si="34"/>
        <v>0</v>
      </c>
      <c r="H235" s="16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</row>
    <row r="236" spans="1:13" s="26" customFormat="1" ht="9.75">
      <c r="A236" s="7">
        <v>47</v>
      </c>
      <c r="B236" s="130"/>
      <c r="C236" s="130"/>
      <c r="D236" s="3" t="s">
        <v>129</v>
      </c>
      <c r="E236" s="12">
        <v>10000</v>
      </c>
      <c r="F236" s="12">
        <f aca="true" t="shared" si="62" ref="F236:M237">SUM(F237)</f>
        <v>8000</v>
      </c>
      <c r="G236" s="12">
        <f t="shared" si="34"/>
        <v>18000</v>
      </c>
      <c r="H236" s="12">
        <f t="shared" si="62"/>
        <v>18000</v>
      </c>
      <c r="I236" s="12">
        <f t="shared" si="62"/>
        <v>0</v>
      </c>
      <c r="J236" s="12">
        <f t="shared" si="62"/>
        <v>0</v>
      </c>
      <c r="K236" s="12">
        <f t="shared" si="62"/>
        <v>0</v>
      </c>
      <c r="L236" s="12">
        <f t="shared" si="62"/>
        <v>0</v>
      </c>
      <c r="M236" s="12">
        <f t="shared" si="62"/>
        <v>0</v>
      </c>
    </row>
    <row r="237" spans="1:13" s="26" customFormat="1" ht="9.75">
      <c r="A237" s="7"/>
      <c r="B237" s="130">
        <v>471</v>
      </c>
      <c r="C237" s="15"/>
      <c r="D237" s="19" t="s">
        <v>129</v>
      </c>
      <c r="E237" s="131">
        <v>10000</v>
      </c>
      <c r="F237" s="131">
        <f t="shared" si="62"/>
        <v>8000</v>
      </c>
      <c r="G237" s="16">
        <f t="shared" si="34"/>
        <v>18000</v>
      </c>
      <c r="H237" s="131">
        <f t="shared" si="62"/>
        <v>18000</v>
      </c>
      <c r="I237" s="14">
        <f t="shared" si="62"/>
        <v>0</v>
      </c>
      <c r="J237" s="14">
        <f t="shared" si="62"/>
        <v>0</v>
      </c>
      <c r="K237" s="14">
        <f t="shared" si="62"/>
        <v>0</v>
      </c>
      <c r="L237" s="14">
        <f t="shared" si="62"/>
        <v>0</v>
      </c>
      <c r="M237" s="14">
        <f t="shared" si="62"/>
        <v>0</v>
      </c>
    </row>
    <row r="238" spans="1:13" s="26" customFormat="1" ht="9.75">
      <c r="A238" s="7"/>
      <c r="B238" s="130"/>
      <c r="C238" s="15">
        <v>4711</v>
      </c>
      <c r="D238" s="18" t="s">
        <v>130</v>
      </c>
      <c r="E238" s="16">
        <v>10000</v>
      </c>
      <c r="F238" s="16">
        <v>8000</v>
      </c>
      <c r="G238" s="16">
        <f t="shared" si="34"/>
        <v>18000</v>
      </c>
      <c r="H238" s="16">
        <v>18000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</row>
    <row r="239" spans="1:13" s="26" customFormat="1" ht="9.75">
      <c r="A239" s="125" t="s">
        <v>60</v>
      </c>
      <c r="B239" s="134"/>
      <c r="C239" s="127"/>
      <c r="D239" s="135" t="s">
        <v>124</v>
      </c>
      <c r="E239" s="129">
        <v>299359</v>
      </c>
      <c r="F239" s="129">
        <f>SUM(F240+F251)</f>
        <v>-68905</v>
      </c>
      <c r="G239" s="129">
        <f t="shared" si="34"/>
        <v>230454</v>
      </c>
      <c r="H239" s="129">
        <f aca="true" t="shared" si="63" ref="H239:M239">SUM(H240+H251)</f>
        <v>20994</v>
      </c>
      <c r="I239" s="129">
        <f t="shared" si="63"/>
        <v>0</v>
      </c>
      <c r="J239" s="129">
        <f t="shared" si="63"/>
        <v>199960</v>
      </c>
      <c r="K239" s="129">
        <f t="shared" si="63"/>
        <v>9500</v>
      </c>
      <c r="L239" s="129">
        <f t="shared" si="63"/>
        <v>0</v>
      </c>
      <c r="M239" s="129">
        <f t="shared" si="63"/>
        <v>0</v>
      </c>
    </row>
    <row r="240" spans="1:13" s="26" customFormat="1" ht="9.75">
      <c r="A240" s="7">
        <v>42</v>
      </c>
      <c r="B240" s="130"/>
      <c r="C240" s="15"/>
      <c r="D240" s="3" t="s">
        <v>7</v>
      </c>
      <c r="E240" s="12">
        <v>259359</v>
      </c>
      <c r="F240" s="12">
        <f aca="true" t="shared" si="64" ref="F240:M240">SUM(F241+F243+F245+F247+F249)</f>
        <v>-88905</v>
      </c>
      <c r="G240" s="12">
        <f t="shared" si="34"/>
        <v>170454</v>
      </c>
      <c r="H240" s="12">
        <f t="shared" si="64"/>
        <v>20994</v>
      </c>
      <c r="I240" s="12">
        <f t="shared" si="64"/>
        <v>0</v>
      </c>
      <c r="J240" s="12">
        <f t="shared" si="64"/>
        <v>139960</v>
      </c>
      <c r="K240" s="12">
        <f t="shared" si="64"/>
        <v>9500</v>
      </c>
      <c r="L240" s="12">
        <f t="shared" si="64"/>
        <v>0</v>
      </c>
      <c r="M240" s="12">
        <f t="shared" si="64"/>
        <v>0</v>
      </c>
    </row>
    <row r="241" spans="1:13" s="26" customFormat="1" ht="9.75">
      <c r="A241" s="7"/>
      <c r="B241" s="130">
        <v>422</v>
      </c>
      <c r="C241" s="15"/>
      <c r="D241" s="19" t="s">
        <v>32</v>
      </c>
      <c r="E241" s="131">
        <v>4000</v>
      </c>
      <c r="F241" s="131">
        <f aca="true" t="shared" si="65" ref="F241:M241">SUM(F242)</f>
        <v>5500</v>
      </c>
      <c r="G241" s="16">
        <f t="shared" si="34"/>
        <v>9500</v>
      </c>
      <c r="H241" s="131">
        <f t="shared" si="65"/>
        <v>0</v>
      </c>
      <c r="I241" s="14">
        <f t="shared" si="65"/>
        <v>0</v>
      </c>
      <c r="J241" s="14">
        <f t="shared" si="65"/>
        <v>0</v>
      </c>
      <c r="K241" s="14">
        <f t="shared" si="65"/>
        <v>9500</v>
      </c>
      <c r="L241" s="14">
        <f t="shared" si="65"/>
        <v>0</v>
      </c>
      <c r="M241" s="14">
        <f t="shared" si="65"/>
        <v>0</v>
      </c>
    </row>
    <row r="242" spans="1:13" s="26" customFormat="1" ht="9.75">
      <c r="A242" s="7"/>
      <c r="B242" s="130"/>
      <c r="C242" s="15">
        <v>4221</v>
      </c>
      <c r="D242" s="18" t="s">
        <v>64</v>
      </c>
      <c r="E242" s="16">
        <v>4000</v>
      </c>
      <c r="F242" s="16">
        <v>5500</v>
      </c>
      <c r="G242" s="16">
        <f t="shared" si="34"/>
        <v>9500</v>
      </c>
      <c r="H242" s="16">
        <v>0</v>
      </c>
      <c r="I242" s="17">
        <v>0</v>
      </c>
      <c r="J242" s="17">
        <v>0</v>
      </c>
      <c r="K242" s="17">
        <v>9500</v>
      </c>
      <c r="L242" s="17">
        <v>0</v>
      </c>
      <c r="M242" s="17">
        <v>0</v>
      </c>
    </row>
    <row r="243" spans="1:13" s="26" customFormat="1" ht="9.75">
      <c r="A243" s="7"/>
      <c r="B243" s="130">
        <v>424</v>
      </c>
      <c r="C243" s="15"/>
      <c r="D243" s="19" t="s">
        <v>22</v>
      </c>
      <c r="E243" s="131">
        <v>10000</v>
      </c>
      <c r="F243" s="131">
        <f aca="true" t="shared" si="66" ref="F243:M243">SUM(F244)</f>
        <v>-10000</v>
      </c>
      <c r="G243" s="16">
        <f t="shared" si="34"/>
        <v>0</v>
      </c>
      <c r="H243" s="131">
        <f t="shared" si="66"/>
        <v>0</v>
      </c>
      <c r="I243" s="14">
        <f t="shared" si="66"/>
        <v>0</v>
      </c>
      <c r="J243" s="14">
        <f t="shared" si="66"/>
        <v>0</v>
      </c>
      <c r="K243" s="14">
        <f t="shared" si="66"/>
        <v>0</v>
      </c>
      <c r="L243" s="14">
        <f t="shared" si="66"/>
        <v>0</v>
      </c>
      <c r="M243" s="14">
        <f t="shared" si="66"/>
        <v>0</v>
      </c>
    </row>
    <row r="244" spans="1:13" s="26" customFormat="1" ht="9.75">
      <c r="A244" s="7"/>
      <c r="B244" s="130"/>
      <c r="C244" s="15">
        <v>4241</v>
      </c>
      <c r="D244" s="18" t="s">
        <v>64</v>
      </c>
      <c r="E244" s="16">
        <v>10000</v>
      </c>
      <c r="F244" s="16">
        <v>-10000</v>
      </c>
      <c r="G244" s="16">
        <f t="shared" si="34"/>
        <v>0</v>
      </c>
      <c r="H244" s="16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</row>
    <row r="245" spans="1:13" s="26" customFormat="1" ht="9.75">
      <c r="A245" s="7"/>
      <c r="B245" s="130">
        <v>425</v>
      </c>
      <c r="C245" s="15"/>
      <c r="D245" s="19" t="s">
        <v>11</v>
      </c>
      <c r="E245" s="131">
        <v>242859</v>
      </c>
      <c r="F245" s="17">
        <f aca="true" t="shared" si="67" ref="F245:M245">SUM(F246)</f>
        <v>-81905</v>
      </c>
      <c r="G245" s="16">
        <f t="shared" si="34"/>
        <v>160954</v>
      </c>
      <c r="H245" s="17">
        <f t="shared" si="67"/>
        <v>20994</v>
      </c>
      <c r="I245" s="17">
        <f t="shared" si="67"/>
        <v>0</v>
      </c>
      <c r="J245" s="17">
        <f t="shared" si="67"/>
        <v>139960</v>
      </c>
      <c r="K245" s="17">
        <f t="shared" si="67"/>
        <v>0</v>
      </c>
      <c r="L245" s="17">
        <f t="shared" si="67"/>
        <v>0</v>
      </c>
      <c r="M245" s="17">
        <f t="shared" si="67"/>
        <v>0</v>
      </c>
    </row>
    <row r="246" spans="1:13" s="26" customFormat="1" ht="9.75">
      <c r="A246" s="7"/>
      <c r="B246" s="130"/>
      <c r="C246" s="15">
        <v>4259</v>
      </c>
      <c r="D246" s="18" t="s">
        <v>37</v>
      </c>
      <c r="E246" s="16">
        <v>242859</v>
      </c>
      <c r="F246" s="16">
        <v>-81905</v>
      </c>
      <c r="G246" s="16">
        <f t="shared" si="34"/>
        <v>160954</v>
      </c>
      <c r="H246" s="16">
        <v>20994</v>
      </c>
      <c r="I246" s="17">
        <v>0</v>
      </c>
      <c r="J246" s="17">
        <v>139960</v>
      </c>
      <c r="K246" s="17">
        <v>0</v>
      </c>
      <c r="L246" s="17">
        <v>0</v>
      </c>
      <c r="M246" s="17">
        <v>0</v>
      </c>
    </row>
    <row r="247" spans="1:13" s="26" customFormat="1" ht="9.75">
      <c r="A247" s="7"/>
      <c r="B247" s="130">
        <v>426</v>
      </c>
      <c r="C247" s="15"/>
      <c r="D247" s="19" t="s">
        <v>12</v>
      </c>
      <c r="E247" s="131">
        <v>2000</v>
      </c>
      <c r="F247" s="131">
        <f aca="true" t="shared" si="68" ref="F247:M247">SUM(F248)</f>
        <v>-2000</v>
      </c>
      <c r="G247" s="16">
        <f aca="true" t="shared" si="69" ref="G247:G313">SUM(H247:L247)</f>
        <v>0</v>
      </c>
      <c r="H247" s="131">
        <f t="shared" si="68"/>
        <v>0</v>
      </c>
      <c r="I247" s="14">
        <f t="shared" si="68"/>
        <v>0</v>
      </c>
      <c r="J247" s="14">
        <f t="shared" si="68"/>
        <v>0</v>
      </c>
      <c r="K247" s="14">
        <f t="shared" si="68"/>
        <v>0</v>
      </c>
      <c r="L247" s="14">
        <f t="shared" si="68"/>
        <v>0</v>
      </c>
      <c r="M247" s="14">
        <f t="shared" si="68"/>
        <v>0</v>
      </c>
    </row>
    <row r="248" spans="1:13" s="26" customFormat="1" ht="9.75">
      <c r="A248" s="7"/>
      <c r="B248" s="130"/>
      <c r="C248" s="15">
        <v>4261</v>
      </c>
      <c r="D248" s="18" t="s">
        <v>70</v>
      </c>
      <c r="E248" s="16">
        <v>2000</v>
      </c>
      <c r="F248" s="16">
        <v>-2000</v>
      </c>
      <c r="G248" s="16">
        <f t="shared" si="69"/>
        <v>0</v>
      </c>
      <c r="H248" s="16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</row>
    <row r="249" spans="1:13" s="26" customFormat="1" ht="9.75">
      <c r="A249" s="7"/>
      <c r="B249" s="130">
        <v>429</v>
      </c>
      <c r="C249" s="15"/>
      <c r="D249" s="19" t="s">
        <v>82</v>
      </c>
      <c r="E249" s="131">
        <v>500</v>
      </c>
      <c r="F249" s="131">
        <f aca="true" t="shared" si="70" ref="F249:M249">SUM(F250)</f>
        <v>-500</v>
      </c>
      <c r="G249" s="16">
        <f t="shared" si="69"/>
        <v>0</v>
      </c>
      <c r="H249" s="131">
        <f t="shared" si="70"/>
        <v>0</v>
      </c>
      <c r="I249" s="14">
        <f t="shared" si="70"/>
        <v>0</v>
      </c>
      <c r="J249" s="14">
        <f t="shared" si="70"/>
        <v>0</v>
      </c>
      <c r="K249" s="14">
        <f t="shared" si="70"/>
        <v>0</v>
      </c>
      <c r="L249" s="14">
        <f t="shared" si="70"/>
        <v>0</v>
      </c>
      <c r="M249" s="14">
        <f t="shared" si="70"/>
        <v>0</v>
      </c>
    </row>
    <row r="250" spans="1:13" s="26" customFormat="1" ht="9.75">
      <c r="A250" s="7"/>
      <c r="B250" s="130"/>
      <c r="C250" s="15">
        <v>4291</v>
      </c>
      <c r="D250" s="18" t="s">
        <v>73</v>
      </c>
      <c r="E250" s="16">
        <v>500</v>
      </c>
      <c r="F250" s="16">
        <v>-500</v>
      </c>
      <c r="G250" s="16">
        <f t="shared" si="69"/>
        <v>0</v>
      </c>
      <c r="H250" s="16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</row>
    <row r="251" spans="1:13" s="26" customFormat="1" ht="9.75">
      <c r="A251" s="7">
        <v>47</v>
      </c>
      <c r="B251" s="130"/>
      <c r="C251" s="130"/>
      <c r="D251" s="3" t="s">
        <v>129</v>
      </c>
      <c r="E251" s="12">
        <v>40000</v>
      </c>
      <c r="F251" s="12">
        <f aca="true" t="shared" si="71" ref="F251:M252">SUM(F252)</f>
        <v>20000</v>
      </c>
      <c r="G251" s="12">
        <f t="shared" si="69"/>
        <v>60000</v>
      </c>
      <c r="H251" s="12">
        <f t="shared" si="71"/>
        <v>0</v>
      </c>
      <c r="I251" s="12">
        <f t="shared" si="71"/>
        <v>0</v>
      </c>
      <c r="J251" s="12">
        <f t="shared" si="71"/>
        <v>60000</v>
      </c>
      <c r="K251" s="12">
        <f t="shared" si="71"/>
        <v>0</v>
      </c>
      <c r="L251" s="12">
        <f t="shared" si="71"/>
        <v>0</v>
      </c>
      <c r="M251" s="12">
        <f t="shared" si="71"/>
        <v>0</v>
      </c>
    </row>
    <row r="252" spans="1:13" s="26" customFormat="1" ht="9.75">
      <c r="A252" s="7"/>
      <c r="B252" s="130">
        <v>471</v>
      </c>
      <c r="C252" s="15"/>
      <c r="D252" s="19" t="s">
        <v>129</v>
      </c>
      <c r="E252" s="131">
        <v>40000</v>
      </c>
      <c r="F252" s="131">
        <f t="shared" si="71"/>
        <v>20000</v>
      </c>
      <c r="G252" s="16">
        <f t="shared" si="69"/>
        <v>60000</v>
      </c>
      <c r="H252" s="131">
        <f t="shared" si="71"/>
        <v>0</v>
      </c>
      <c r="I252" s="14">
        <f t="shared" si="71"/>
        <v>0</v>
      </c>
      <c r="J252" s="14">
        <f t="shared" si="71"/>
        <v>60000</v>
      </c>
      <c r="K252" s="14">
        <f t="shared" si="71"/>
        <v>0</v>
      </c>
      <c r="L252" s="14">
        <f t="shared" si="71"/>
        <v>0</v>
      </c>
      <c r="M252" s="14">
        <f t="shared" si="71"/>
        <v>0</v>
      </c>
    </row>
    <row r="253" spans="1:13" s="26" customFormat="1" ht="9.75">
      <c r="A253" s="7"/>
      <c r="B253" s="130"/>
      <c r="C253" s="15">
        <v>4711</v>
      </c>
      <c r="D253" s="18" t="s">
        <v>130</v>
      </c>
      <c r="E253" s="16">
        <v>40000</v>
      </c>
      <c r="F253" s="16">
        <v>20000</v>
      </c>
      <c r="G253" s="16">
        <f t="shared" si="69"/>
        <v>60000</v>
      </c>
      <c r="H253" s="16">
        <v>0</v>
      </c>
      <c r="I253" s="17">
        <v>0</v>
      </c>
      <c r="J253" s="17">
        <v>60000</v>
      </c>
      <c r="K253" s="17">
        <v>0</v>
      </c>
      <c r="L253" s="17">
        <v>0</v>
      </c>
      <c r="M253" s="17">
        <v>0</v>
      </c>
    </row>
    <row r="254" spans="1:13" s="26" customFormat="1" ht="9.75">
      <c r="A254" s="120" t="s">
        <v>59</v>
      </c>
      <c r="B254" s="136"/>
      <c r="C254" s="141"/>
      <c r="D254" s="137" t="s">
        <v>94</v>
      </c>
      <c r="E254" s="123">
        <v>46100</v>
      </c>
      <c r="F254" s="123">
        <f aca="true" t="shared" si="72" ref="F254:M254">SUM(F255+F270+F274+F278)</f>
        <v>10000</v>
      </c>
      <c r="G254" s="123">
        <f t="shared" si="69"/>
        <v>56100</v>
      </c>
      <c r="H254" s="123">
        <f t="shared" si="72"/>
        <v>56100</v>
      </c>
      <c r="I254" s="123">
        <f t="shared" si="72"/>
        <v>0</v>
      </c>
      <c r="J254" s="123">
        <f t="shared" si="72"/>
        <v>0</v>
      </c>
      <c r="K254" s="123">
        <f t="shared" si="72"/>
        <v>0</v>
      </c>
      <c r="L254" s="123">
        <f t="shared" si="72"/>
        <v>0</v>
      </c>
      <c r="M254" s="123">
        <f t="shared" si="72"/>
        <v>0</v>
      </c>
    </row>
    <row r="255" spans="1:13" s="26" customFormat="1" ht="9.75">
      <c r="A255" s="125" t="s">
        <v>60</v>
      </c>
      <c r="B255" s="134"/>
      <c r="C255" s="127"/>
      <c r="D255" s="135" t="s">
        <v>84</v>
      </c>
      <c r="E255" s="129">
        <v>26100</v>
      </c>
      <c r="F255" s="129">
        <f>SUM(F256)</f>
        <v>-7600</v>
      </c>
      <c r="G255" s="129">
        <f t="shared" si="69"/>
        <v>18500</v>
      </c>
      <c r="H255" s="129">
        <f aca="true" t="shared" si="73" ref="H255:M255">SUM(H256)</f>
        <v>18500</v>
      </c>
      <c r="I255" s="129">
        <f t="shared" si="73"/>
        <v>0</v>
      </c>
      <c r="J255" s="129">
        <f t="shared" si="73"/>
        <v>0</v>
      </c>
      <c r="K255" s="129">
        <f t="shared" si="73"/>
        <v>0</v>
      </c>
      <c r="L255" s="129">
        <f t="shared" si="73"/>
        <v>0</v>
      </c>
      <c r="M255" s="129">
        <f t="shared" si="73"/>
        <v>0</v>
      </c>
    </row>
    <row r="256" spans="1:13" s="26" customFormat="1" ht="9.75">
      <c r="A256" s="7">
        <v>42</v>
      </c>
      <c r="B256" s="130"/>
      <c r="C256" s="15"/>
      <c r="D256" s="3" t="s">
        <v>7</v>
      </c>
      <c r="E256" s="12">
        <v>26100</v>
      </c>
      <c r="F256" s="12">
        <f aca="true" t="shared" si="74" ref="F256:M256">SUM(F257+F259+F261+F263+F267)</f>
        <v>-7600</v>
      </c>
      <c r="G256" s="12">
        <f t="shared" si="69"/>
        <v>18500</v>
      </c>
      <c r="H256" s="12">
        <f t="shared" si="74"/>
        <v>18500</v>
      </c>
      <c r="I256" s="12">
        <f t="shared" si="74"/>
        <v>0</v>
      </c>
      <c r="J256" s="12">
        <f t="shared" si="74"/>
        <v>0</v>
      </c>
      <c r="K256" s="12">
        <f t="shared" si="74"/>
        <v>0</v>
      </c>
      <c r="L256" s="12">
        <f t="shared" si="74"/>
        <v>0</v>
      </c>
      <c r="M256" s="12">
        <f t="shared" si="74"/>
        <v>0</v>
      </c>
    </row>
    <row r="257" spans="1:13" s="26" customFormat="1" ht="9.75">
      <c r="A257" s="7"/>
      <c r="B257" s="130">
        <v>421</v>
      </c>
      <c r="C257" s="15"/>
      <c r="D257" s="18" t="s">
        <v>9</v>
      </c>
      <c r="E257" s="131">
        <v>600</v>
      </c>
      <c r="F257" s="131">
        <f aca="true" t="shared" si="75" ref="F257:M257">SUM(F258)</f>
        <v>0</v>
      </c>
      <c r="G257" s="16">
        <f t="shared" si="69"/>
        <v>600</v>
      </c>
      <c r="H257" s="131">
        <f t="shared" si="75"/>
        <v>600</v>
      </c>
      <c r="I257" s="14">
        <f t="shared" si="75"/>
        <v>0</v>
      </c>
      <c r="J257" s="14">
        <f t="shared" si="75"/>
        <v>0</v>
      </c>
      <c r="K257" s="14">
        <f t="shared" si="75"/>
        <v>0</v>
      </c>
      <c r="L257" s="14">
        <f t="shared" si="75"/>
        <v>0</v>
      </c>
      <c r="M257" s="14">
        <f t="shared" si="75"/>
        <v>0</v>
      </c>
    </row>
    <row r="258" spans="1:13" s="26" customFormat="1" ht="9.75">
      <c r="A258" s="7"/>
      <c r="B258" s="130"/>
      <c r="C258" s="15">
        <v>4211</v>
      </c>
      <c r="D258" s="18" t="s">
        <v>30</v>
      </c>
      <c r="E258" s="16">
        <v>600</v>
      </c>
      <c r="F258" s="16">
        <v>0</v>
      </c>
      <c r="G258" s="16">
        <f t="shared" si="69"/>
        <v>600</v>
      </c>
      <c r="H258" s="16">
        <v>600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</row>
    <row r="259" spans="1:13" s="26" customFormat="1" ht="9.75">
      <c r="A259" s="7"/>
      <c r="B259" s="130">
        <v>422</v>
      </c>
      <c r="C259" s="15"/>
      <c r="D259" s="19" t="s">
        <v>79</v>
      </c>
      <c r="E259" s="131">
        <v>2000</v>
      </c>
      <c r="F259" s="131">
        <f aca="true" t="shared" si="76" ref="F259:M259">SUM(F260)</f>
        <v>-2000</v>
      </c>
      <c r="G259" s="16">
        <f t="shared" si="69"/>
        <v>0</v>
      </c>
      <c r="H259" s="131">
        <f t="shared" si="76"/>
        <v>0</v>
      </c>
      <c r="I259" s="14">
        <f t="shared" si="76"/>
        <v>0</v>
      </c>
      <c r="J259" s="14">
        <f t="shared" si="76"/>
        <v>0</v>
      </c>
      <c r="K259" s="14">
        <f t="shared" si="76"/>
        <v>0</v>
      </c>
      <c r="L259" s="14">
        <f t="shared" si="76"/>
        <v>0</v>
      </c>
      <c r="M259" s="14">
        <f t="shared" si="76"/>
        <v>0</v>
      </c>
    </row>
    <row r="260" spans="1:13" s="26" customFormat="1" ht="9.75">
      <c r="A260" s="8"/>
      <c r="B260" s="130"/>
      <c r="C260" s="15">
        <v>4222</v>
      </c>
      <c r="D260" s="18" t="s">
        <v>48</v>
      </c>
      <c r="E260" s="16">
        <v>2000</v>
      </c>
      <c r="F260" s="16">
        <v>-2000</v>
      </c>
      <c r="G260" s="16">
        <f t="shared" si="69"/>
        <v>0</v>
      </c>
      <c r="H260" s="16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</row>
    <row r="261" spans="1:13" s="26" customFormat="1" ht="9.75">
      <c r="A261" s="8"/>
      <c r="B261" s="130">
        <v>424</v>
      </c>
      <c r="C261" s="15"/>
      <c r="D261" s="19" t="s">
        <v>43</v>
      </c>
      <c r="E261" s="131">
        <v>1500</v>
      </c>
      <c r="F261" s="131">
        <f aca="true" t="shared" si="77" ref="F261:M261">SUM(F262)</f>
        <v>0</v>
      </c>
      <c r="G261" s="16">
        <f t="shared" si="69"/>
        <v>1500</v>
      </c>
      <c r="H261" s="131">
        <f t="shared" si="77"/>
        <v>1500</v>
      </c>
      <c r="I261" s="14">
        <f t="shared" si="77"/>
        <v>0</v>
      </c>
      <c r="J261" s="14">
        <f t="shared" si="77"/>
        <v>0</v>
      </c>
      <c r="K261" s="14">
        <f t="shared" si="77"/>
        <v>0</v>
      </c>
      <c r="L261" s="14">
        <f t="shared" si="77"/>
        <v>0</v>
      </c>
      <c r="M261" s="14">
        <f t="shared" si="77"/>
        <v>0</v>
      </c>
    </row>
    <row r="262" spans="1:13" s="26" customFormat="1" ht="9.75">
      <c r="A262" s="8"/>
      <c r="B262" s="130"/>
      <c r="C262" s="15">
        <v>4242</v>
      </c>
      <c r="D262" s="18" t="s">
        <v>44</v>
      </c>
      <c r="E262" s="16">
        <v>1500</v>
      </c>
      <c r="F262" s="16">
        <v>0</v>
      </c>
      <c r="G262" s="16">
        <f t="shared" si="69"/>
        <v>1500</v>
      </c>
      <c r="H262" s="16">
        <v>1500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</row>
    <row r="263" spans="1:13" s="26" customFormat="1" ht="9.75">
      <c r="A263" s="8"/>
      <c r="B263" s="130">
        <v>425</v>
      </c>
      <c r="C263" s="15"/>
      <c r="D263" s="19" t="s">
        <v>11</v>
      </c>
      <c r="E263" s="131">
        <v>14000</v>
      </c>
      <c r="F263" s="131">
        <f aca="true" t="shared" si="78" ref="F263:M263">SUM(F264:F266)</f>
        <v>-6000</v>
      </c>
      <c r="G263" s="16">
        <f t="shared" si="69"/>
        <v>8000</v>
      </c>
      <c r="H263" s="131">
        <f t="shared" si="78"/>
        <v>8000</v>
      </c>
      <c r="I263" s="14">
        <f t="shared" si="78"/>
        <v>0</v>
      </c>
      <c r="J263" s="14">
        <f t="shared" si="78"/>
        <v>0</v>
      </c>
      <c r="K263" s="14">
        <f t="shared" si="78"/>
        <v>0</v>
      </c>
      <c r="L263" s="14">
        <f t="shared" si="78"/>
        <v>0</v>
      </c>
      <c r="M263" s="14">
        <f t="shared" si="78"/>
        <v>0</v>
      </c>
    </row>
    <row r="264" spans="1:13" s="26" customFormat="1" ht="9.75">
      <c r="A264" s="8"/>
      <c r="B264" s="130"/>
      <c r="C264" s="15">
        <v>4252</v>
      </c>
      <c r="D264" s="18" t="s">
        <v>85</v>
      </c>
      <c r="E264" s="16">
        <v>10000</v>
      </c>
      <c r="F264" s="16">
        <v>-2000</v>
      </c>
      <c r="G264" s="16">
        <f t="shared" si="69"/>
        <v>8000</v>
      </c>
      <c r="H264" s="16">
        <v>8000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</row>
    <row r="265" spans="1:13" s="26" customFormat="1" ht="9.75">
      <c r="A265" s="8"/>
      <c r="B265" s="130"/>
      <c r="C265" s="15">
        <v>4254</v>
      </c>
      <c r="D265" s="18" t="s">
        <v>86</v>
      </c>
      <c r="E265" s="16">
        <v>1000</v>
      </c>
      <c r="F265" s="16">
        <v>-1000</v>
      </c>
      <c r="G265" s="16">
        <f t="shared" si="69"/>
        <v>0</v>
      </c>
      <c r="H265" s="16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</row>
    <row r="266" spans="1:13" s="26" customFormat="1" ht="9.75">
      <c r="A266" s="8"/>
      <c r="B266" s="130"/>
      <c r="C266" s="15">
        <v>4259</v>
      </c>
      <c r="D266" s="18" t="s">
        <v>37</v>
      </c>
      <c r="E266" s="16">
        <v>3000</v>
      </c>
      <c r="F266" s="16">
        <v>-3000</v>
      </c>
      <c r="G266" s="16">
        <f t="shared" si="69"/>
        <v>0</v>
      </c>
      <c r="H266" s="16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</row>
    <row r="267" spans="1:13" s="26" customFormat="1" ht="9.75">
      <c r="A267" s="8"/>
      <c r="B267" s="130">
        <v>426</v>
      </c>
      <c r="C267" s="15"/>
      <c r="D267" s="19" t="s">
        <v>12</v>
      </c>
      <c r="E267" s="131">
        <v>8000</v>
      </c>
      <c r="F267" s="131">
        <f aca="true" t="shared" si="79" ref="F267:M267">SUM(F268:F269)</f>
        <v>400</v>
      </c>
      <c r="G267" s="16">
        <f t="shared" si="69"/>
        <v>8400</v>
      </c>
      <c r="H267" s="131">
        <f t="shared" si="79"/>
        <v>8400</v>
      </c>
      <c r="I267" s="14">
        <f t="shared" si="79"/>
        <v>0</v>
      </c>
      <c r="J267" s="14">
        <f t="shared" si="79"/>
        <v>0</v>
      </c>
      <c r="K267" s="14">
        <f t="shared" si="79"/>
        <v>0</v>
      </c>
      <c r="L267" s="14">
        <f t="shared" si="79"/>
        <v>0</v>
      </c>
      <c r="M267" s="14">
        <f t="shared" si="79"/>
        <v>0</v>
      </c>
    </row>
    <row r="268" spans="1:13" s="26" customFormat="1" ht="9.75">
      <c r="A268" s="8"/>
      <c r="B268" s="130"/>
      <c r="C268" s="15">
        <v>4261</v>
      </c>
      <c r="D268" s="18" t="s">
        <v>70</v>
      </c>
      <c r="E268" s="16">
        <v>3000</v>
      </c>
      <c r="F268" s="16">
        <v>2100</v>
      </c>
      <c r="G268" s="16">
        <f t="shared" si="69"/>
        <v>5100</v>
      </c>
      <c r="H268" s="16">
        <v>5100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</row>
    <row r="269" spans="1:13" s="26" customFormat="1" ht="9.75">
      <c r="A269" s="7"/>
      <c r="B269" s="133"/>
      <c r="C269" s="15">
        <v>4264</v>
      </c>
      <c r="D269" s="18" t="s">
        <v>45</v>
      </c>
      <c r="E269" s="16">
        <v>5000</v>
      </c>
      <c r="F269" s="16">
        <v>-1700</v>
      </c>
      <c r="G269" s="16">
        <f t="shared" si="69"/>
        <v>3300</v>
      </c>
      <c r="H269" s="16">
        <v>3300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</row>
    <row r="270" spans="1:13" s="26" customFormat="1" ht="9.75">
      <c r="A270" s="125" t="s">
        <v>60</v>
      </c>
      <c r="B270" s="139"/>
      <c r="C270" s="127"/>
      <c r="D270" s="135" t="s">
        <v>95</v>
      </c>
      <c r="E270" s="129">
        <v>15000</v>
      </c>
      <c r="F270" s="129">
        <f>SUM(F271)</f>
        <v>18000</v>
      </c>
      <c r="G270" s="129">
        <f t="shared" si="69"/>
        <v>33000</v>
      </c>
      <c r="H270" s="129">
        <f aca="true" t="shared" si="80" ref="H270:M270">SUM(H271)</f>
        <v>33000</v>
      </c>
      <c r="I270" s="129">
        <f t="shared" si="80"/>
        <v>0</v>
      </c>
      <c r="J270" s="129">
        <f t="shared" si="80"/>
        <v>0</v>
      </c>
      <c r="K270" s="129">
        <f t="shared" si="80"/>
        <v>0</v>
      </c>
      <c r="L270" s="129">
        <f t="shared" si="80"/>
        <v>0</v>
      </c>
      <c r="M270" s="129">
        <f t="shared" si="80"/>
        <v>0</v>
      </c>
    </row>
    <row r="271" spans="1:13" s="26" customFormat="1" ht="9.75">
      <c r="A271" s="7">
        <v>47</v>
      </c>
      <c r="B271" s="130"/>
      <c r="C271" s="130"/>
      <c r="D271" s="3" t="s">
        <v>129</v>
      </c>
      <c r="E271" s="12">
        <v>15000</v>
      </c>
      <c r="F271" s="12">
        <f aca="true" t="shared" si="81" ref="F271:M272">SUM(F272)</f>
        <v>18000</v>
      </c>
      <c r="G271" s="12">
        <f t="shared" si="69"/>
        <v>33000</v>
      </c>
      <c r="H271" s="12">
        <f t="shared" si="81"/>
        <v>33000</v>
      </c>
      <c r="I271" s="12">
        <f t="shared" si="81"/>
        <v>0</v>
      </c>
      <c r="J271" s="12">
        <f t="shared" si="81"/>
        <v>0</v>
      </c>
      <c r="K271" s="12">
        <f t="shared" si="81"/>
        <v>0</v>
      </c>
      <c r="L271" s="12">
        <f t="shared" si="81"/>
        <v>0</v>
      </c>
      <c r="M271" s="12">
        <f t="shared" si="81"/>
        <v>0</v>
      </c>
    </row>
    <row r="272" spans="1:13" s="26" customFormat="1" ht="9.75">
      <c r="A272" s="8"/>
      <c r="B272" s="130">
        <v>471</v>
      </c>
      <c r="C272" s="15"/>
      <c r="D272" s="19" t="s">
        <v>129</v>
      </c>
      <c r="E272" s="131">
        <v>15000</v>
      </c>
      <c r="F272" s="16">
        <f t="shared" si="81"/>
        <v>18000</v>
      </c>
      <c r="G272" s="16">
        <f t="shared" si="69"/>
        <v>33000</v>
      </c>
      <c r="H272" s="16">
        <f t="shared" si="81"/>
        <v>33000</v>
      </c>
      <c r="I272" s="17">
        <f t="shared" si="81"/>
        <v>0</v>
      </c>
      <c r="J272" s="17">
        <f t="shared" si="81"/>
        <v>0</v>
      </c>
      <c r="K272" s="17">
        <f t="shared" si="81"/>
        <v>0</v>
      </c>
      <c r="L272" s="17">
        <f t="shared" si="81"/>
        <v>0</v>
      </c>
      <c r="M272" s="17">
        <f t="shared" si="81"/>
        <v>0</v>
      </c>
    </row>
    <row r="273" spans="1:13" s="26" customFormat="1" ht="9.75">
      <c r="A273" s="7"/>
      <c r="B273" s="130"/>
      <c r="C273" s="15">
        <v>4711</v>
      </c>
      <c r="D273" s="18" t="s">
        <v>130</v>
      </c>
      <c r="E273" s="16">
        <v>15000</v>
      </c>
      <c r="F273" s="16">
        <v>18000</v>
      </c>
      <c r="G273" s="16">
        <f t="shared" si="69"/>
        <v>33000</v>
      </c>
      <c r="H273" s="16">
        <v>33000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</row>
    <row r="274" spans="1:13" s="26" customFormat="1" ht="9.75">
      <c r="A274" s="125" t="s">
        <v>60</v>
      </c>
      <c r="B274" s="134"/>
      <c r="C274" s="127"/>
      <c r="D274" s="135" t="s">
        <v>87</v>
      </c>
      <c r="E274" s="129">
        <v>2000</v>
      </c>
      <c r="F274" s="129">
        <f>SUM(F275)</f>
        <v>-400</v>
      </c>
      <c r="G274" s="129">
        <f t="shared" si="69"/>
        <v>1600</v>
      </c>
      <c r="H274" s="129">
        <f aca="true" t="shared" si="82" ref="H274:M274">SUM(H275)</f>
        <v>1600</v>
      </c>
      <c r="I274" s="129">
        <f t="shared" si="82"/>
        <v>0</v>
      </c>
      <c r="J274" s="129">
        <f t="shared" si="82"/>
        <v>0</v>
      </c>
      <c r="K274" s="129">
        <f t="shared" si="82"/>
        <v>0</v>
      </c>
      <c r="L274" s="129">
        <f t="shared" si="82"/>
        <v>0</v>
      </c>
      <c r="M274" s="129">
        <f t="shared" si="82"/>
        <v>0</v>
      </c>
    </row>
    <row r="275" spans="1:13" s="26" customFormat="1" ht="9.75">
      <c r="A275" s="7">
        <v>42</v>
      </c>
      <c r="B275" s="130"/>
      <c r="C275" s="130"/>
      <c r="D275" s="3" t="s">
        <v>7</v>
      </c>
      <c r="E275" s="12">
        <v>2000</v>
      </c>
      <c r="F275" s="12">
        <f>SUM(F276)</f>
        <v>-400</v>
      </c>
      <c r="G275" s="12">
        <f t="shared" si="69"/>
        <v>1600</v>
      </c>
      <c r="H275" s="12">
        <f aca="true" t="shared" si="83" ref="H275:M275">SUM(H276)</f>
        <v>1600</v>
      </c>
      <c r="I275" s="12">
        <f t="shared" si="83"/>
        <v>0</v>
      </c>
      <c r="J275" s="12">
        <f t="shared" si="83"/>
        <v>0</v>
      </c>
      <c r="K275" s="12">
        <f t="shared" si="83"/>
        <v>0</v>
      </c>
      <c r="L275" s="12">
        <f t="shared" si="83"/>
        <v>0</v>
      </c>
      <c r="M275" s="12">
        <f t="shared" si="83"/>
        <v>0</v>
      </c>
    </row>
    <row r="276" spans="1:13" s="26" customFormat="1" ht="9.75">
      <c r="A276" s="8"/>
      <c r="B276" s="130">
        <v>424</v>
      </c>
      <c r="C276" s="15"/>
      <c r="D276" s="19" t="s">
        <v>22</v>
      </c>
      <c r="E276" s="131">
        <v>2000</v>
      </c>
      <c r="F276" s="131">
        <f>SUM(F277)</f>
        <v>-400</v>
      </c>
      <c r="G276" s="16">
        <f t="shared" si="69"/>
        <v>1600</v>
      </c>
      <c r="H276" s="131">
        <f aca="true" t="shared" si="84" ref="H276:M276">SUM(H277:H277)</f>
        <v>1600</v>
      </c>
      <c r="I276" s="14">
        <f t="shared" si="84"/>
        <v>0</v>
      </c>
      <c r="J276" s="14">
        <f t="shared" si="84"/>
        <v>0</v>
      </c>
      <c r="K276" s="14">
        <f t="shared" si="84"/>
        <v>0</v>
      </c>
      <c r="L276" s="14">
        <f t="shared" si="84"/>
        <v>0</v>
      </c>
      <c r="M276" s="14">
        <f t="shared" si="84"/>
        <v>0</v>
      </c>
    </row>
    <row r="277" spans="1:13" s="26" customFormat="1" ht="9.75">
      <c r="A277" s="8"/>
      <c r="B277" s="130"/>
      <c r="C277" s="15">
        <v>4242</v>
      </c>
      <c r="D277" s="18" t="s">
        <v>48</v>
      </c>
      <c r="E277" s="16">
        <v>2000</v>
      </c>
      <c r="F277" s="16">
        <v>-400</v>
      </c>
      <c r="G277" s="16">
        <f t="shared" si="69"/>
        <v>1600</v>
      </c>
      <c r="H277" s="16">
        <v>1600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</row>
    <row r="278" spans="1:13" s="26" customFormat="1" ht="9.75">
      <c r="A278" s="125" t="s">
        <v>60</v>
      </c>
      <c r="B278" s="139"/>
      <c r="C278" s="134"/>
      <c r="D278" s="135" t="s">
        <v>88</v>
      </c>
      <c r="E278" s="129">
        <v>3000</v>
      </c>
      <c r="F278" s="129">
        <f>SUM(F279)</f>
        <v>0</v>
      </c>
      <c r="G278" s="129">
        <f t="shared" si="69"/>
        <v>3000</v>
      </c>
      <c r="H278" s="129">
        <f aca="true" t="shared" si="85" ref="H278:M278">SUM(H279)</f>
        <v>3000</v>
      </c>
      <c r="I278" s="129">
        <f t="shared" si="85"/>
        <v>0</v>
      </c>
      <c r="J278" s="129">
        <f t="shared" si="85"/>
        <v>0</v>
      </c>
      <c r="K278" s="129">
        <f t="shared" si="85"/>
        <v>0</v>
      </c>
      <c r="L278" s="129">
        <f t="shared" si="85"/>
        <v>0</v>
      </c>
      <c r="M278" s="129">
        <f t="shared" si="85"/>
        <v>0</v>
      </c>
    </row>
    <row r="279" spans="1:13" s="26" customFormat="1" ht="9.75">
      <c r="A279" s="7">
        <v>47</v>
      </c>
      <c r="B279" s="130"/>
      <c r="C279" s="130"/>
      <c r="D279" s="3" t="s">
        <v>129</v>
      </c>
      <c r="E279" s="12">
        <v>3000</v>
      </c>
      <c r="F279" s="12">
        <f>SUM(F280)</f>
        <v>0</v>
      </c>
      <c r="G279" s="12">
        <f t="shared" si="69"/>
        <v>3000</v>
      </c>
      <c r="H279" s="12">
        <f aca="true" t="shared" si="86" ref="H279:M280">SUM(H280)</f>
        <v>3000</v>
      </c>
      <c r="I279" s="12">
        <f t="shared" si="86"/>
        <v>0</v>
      </c>
      <c r="J279" s="12">
        <f t="shared" si="86"/>
        <v>0</v>
      </c>
      <c r="K279" s="12">
        <f t="shared" si="86"/>
        <v>0</v>
      </c>
      <c r="L279" s="12">
        <f t="shared" si="86"/>
        <v>0</v>
      </c>
      <c r="M279" s="12">
        <f t="shared" si="86"/>
        <v>0</v>
      </c>
    </row>
    <row r="280" spans="1:13" s="26" customFormat="1" ht="9.75">
      <c r="A280" s="8"/>
      <c r="B280" s="130">
        <v>471</v>
      </c>
      <c r="C280" s="15"/>
      <c r="D280" s="19" t="s">
        <v>129</v>
      </c>
      <c r="E280" s="131">
        <v>3000</v>
      </c>
      <c r="F280" s="131">
        <f>SUM(F281)</f>
        <v>0</v>
      </c>
      <c r="G280" s="16">
        <f t="shared" si="69"/>
        <v>3000</v>
      </c>
      <c r="H280" s="131">
        <f t="shared" si="86"/>
        <v>3000</v>
      </c>
      <c r="I280" s="14">
        <f t="shared" si="86"/>
        <v>0</v>
      </c>
      <c r="J280" s="14">
        <f t="shared" si="86"/>
        <v>0</v>
      </c>
      <c r="K280" s="14">
        <f t="shared" si="86"/>
        <v>0</v>
      </c>
      <c r="L280" s="14">
        <f t="shared" si="86"/>
        <v>0</v>
      </c>
      <c r="M280" s="14">
        <f t="shared" si="86"/>
        <v>0</v>
      </c>
    </row>
    <row r="281" spans="1:13" s="26" customFormat="1" ht="9.75">
      <c r="A281" s="7"/>
      <c r="B281" s="130"/>
      <c r="C281" s="15">
        <v>4711</v>
      </c>
      <c r="D281" s="18" t="s">
        <v>130</v>
      </c>
      <c r="E281" s="16">
        <v>3000</v>
      </c>
      <c r="F281" s="16">
        <v>0</v>
      </c>
      <c r="G281" s="16">
        <f t="shared" si="69"/>
        <v>3000</v>
      </c>
      <c r="H281" s="16">
        <v>3000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</row>
    <row r="282" spans="1:13" s="26" customFormat="1" ht="9.75">
      <c r="A282" s="120" t="s">
        <v>59</v>
      </c>
      <c r="B282" s="140"/>
      <c r="C282" s="136"/>
      <c r="D282" s="137" t="s">
        <v>89</v>
      </c>
      <c r="E282" s="123">
        <v>142500</v>
      </c>
      <c r="F282" s="123">
        <f aca="true" t="shared" si="87" ref="F282:M282">SUM(F283+F290+F297+F304+F308)</f>
        <v>13110</v>
      </c>
      <c r="G282" s="123">
        <f t="shared" si="69"/>
        <v>155610</v>
      </c>
      <c r="H282" s="123">
        <f t="shared" si="87"/>
        <v>155610</v>
      </c>
      <c r="I282" s="123">
        <f t="shared" si="87"/>
        <v>0</v>
      </c>
      <c r="J282" s="123">
        <f t="shared" si="87"/>
        <v>0</v>
      </c>
      <c r="K282" s="123">
        <f t="shared" si="87"/>
        <v>0</v>
      </c>
      <c r="L282" s="123">
        <f t="shared" si="87"/>
        <v>0</v>
      </c>
      <c r="M282" s="123">
        <f t="shared" si="87"/>
        <v>0</v>
      </c>
    </row>
    <row r="283" spans="1:13" s="26" customFormat="1" ht="9.75">
      <c r="A283" s="125" t="s">
        <v>60</v>
      </c>
      <c r="B283" s="139"/>
      <c r="C283" s="134"/>
      <c r="D283" s="135" t="s">
        <v>90</v>
      </c>
      <c r="E283" s="129">
        <v>119000</v>
      </c>
      <c r="F283" s="129">
        <f>SUM(F284+F287)</f>
        <v>-600</v>
      </c>
      <c r="G283" s="129">
        <f t="shared" si="69"/>
        <v>118400</v>
      </c>
      <c r="H283" s="129">
        <f aca="true" t="shared" si="88" ref="H283:M283">SUM(H284+H287)</f>
        <v>118400</v>
      </c>
      <c r="I283" s="129">
        <f t="shared" si="88"/>
        <v>0</v>
      </c>
      <c r="J283" s="129">
        <f t="shared" si="88"/>
        <v>0</v>
      </c>
      <c r="K283" s="129">
        <f t="shared" si="88"/>
        <v>0</v>
      </c>
      <c r="L283" s="129">
        <f t="shared" si="88"/>
        <v>0</v>
      </c>
      <c r="M283" s="129">
        <f t="shared" si="88"/>
        <v>0</v>
      </c>
    </row>
    <row r="284" spans="1:13" s="26" customFormat="1" ht="9.75">
      <c r="A284" s="7">
        <v>42</v>
      </c>
      <c r="B284" s="130"/>
      <c r="C284" s="130"/>
      <c r="D284" s="3" t="s">
        <v>7</v>
      </c>
      <c r="E284" s="12">
        <v>5000</v>
      </c>
      <c r="F284" s="12">
        <f>SUM(F285)</f>
        <v>-2600</v>
      </c>
      <c r="G284" s="12">
        <f t="shared" si="69"/>
        <v>2400</v>
      </c>
      <c r="H284" s="12">
        <f aca="true" t="shared" si="89" ref="H284:M285">SUM(H285)</f>
        <v>2400</v>
      </c>
      <c r="I284" s="12">
        <f t="shared" si="89"/>
        <v>0</v>
      </c>
      <c r="J284" s="12">
        <f t="shared" si="89"/>
        <v>0</v>
      </c>
      <c r="K284" s="12">
        <f t="shared" si="89"/>
        <v>0</v>
      </c>
      <c r="L284" s="12">
        <f t="shared" si="89"/>
        <v>0</v>
      </c>
      <c r="M284" s="12">
        <f t="shared" si="89"/>
        <v>0</v>
      </c>
    </row>
    <row r="285" spans="1:13" s="26" customFormat="1" ht="9.75">
      <c r="A285" s="7"/>
      <c r="B285" s="130">
        <v>426</v>
      </c>
      <c r="C285" s="15"/>
      <c r="D285" s="19" t="s">
        <v>12</v>
      </c>
      <c r="E285" s="131">
        <v>5000</v>
      </c>
      <c r="F285" s="131">
        <f>SUM(F286)</f>
        <v>-2600</v>
      </c>
      <c r="G285" s="16">
        <f t="shared" si="69"/>
        <v>2400</v>
      </c>
      <c r="H285" s="131">
        <f t="shared" si="89"/>
        <v>2400</v>
      </c>
      <c r="I285" s="14">
        <f t="shared" si="89"/>
        <v>0</v>
      </c>
      <c r="J285" s="14">
        <f t="shared" si="89"/>
        <v>0</v>
      </c>
      <c r="K285" s="14">
        <f t="shared" si="89"/>
        <v>0</v>
      </c>
      <c r="L285" s="14">
        <f t="shared" si="89"/>
        <v>0</v>
      </c>
      <c r="M285" s="14">
        <f t="shared" si="89"/>
        <v>0</v>
      </c>
    </row>
    <row r="286" spans="1:13" s="26" customFormat="1" ht="9.75">
      <c r="A286" s="7"/>
      <c r="B286" s="133"/>
      <c r="C286" s="15">
        <v>4261</v>
      </c>
      <c r="D286" s="18" t="s">
        <v>91</v>
      </c>
      <c r="E286" s="16">
        <v>5000</v>
      </c>
      <c r="F286" s="16">
        <v>-2600</v>
      </c>
      <c r="G286" s="16">
        <f t="shared" si="69"/>
        <v>2400</v>
      </c>
      <c r="H286" s="16">
        <v>2400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</row>
    <row r="287" spans="1:13" s="26" customFormat="1" ht="9.75">
      <c r="A287" s="7">
        <v>47</v>
      </c>
      <c r="B287" s="130"/>
      <c r="C287" s="130"/>
      <c r="D287" s="3" t="s">
        <v>129</v>
      </c>
      <c r="E287" s="12">
        <v>114000</v>
      </c>
      <c r="F287" s="12">
        <f>SUM(F288)</f>
        <v>2000</v>
      </c>
      <c r="G287" s="12">
        <f t="shared" si="69"/>
        <v>116000</v>
      </c>
      <c r="H287" s="12">
        <f aca="true" t="shared" si="90" ref="H287:M288">SUM(H288)</f>
        <v>116000</v>
      </c>
      <c r="I287" s="12">
        <f t="shared" si="90"/>
        <v>0</v>
      </c>
      <c r="J287" s="12">
        <f t="shared" si="90"/>
        <v>0</v>
      </c>
      <c r="K287" s="12">
        <f t="shared" si="90"/>
        <v>0</v>
      </c>
      <c r="L287" s="12">
        <f t="shared" si="90"/>
        <v>0</v>
      </c>
      <c r="M287" s="12">
        <f t="shared" si="90"/>
        <v>0</v>
      </c>
    </row>
    <row r="288" spans="1:13" s="26" customFormat="1" ht="9.75">
      <c r="A288" s="8"/>
      <c r="B288" s="130">
        <v>471</v>
      </c>
      <c r="C288" s="15"/>
      <c r="D288" s="19" t="s">
        <v>129</v>
      </c>
      <c r="E288" s="131">
        <v>114000</v>
      </c>
      <c r="F288" s="131">
        <f>SUM(F289)</f>
        <v>2000</v>
      </c>
      <c r="G288" s="16">
        <f t="shared" si="69"/>
        <v>116000</v>
      </c>
      <c r="H288" s="131">
        <f t="shared" si="90"/>
        <v>116000</v>
      </c>
      <c r="I288" s="14">
        <f t="shared" si="90"/>
        <v>0</v>
      </c>
      <c r="J288" s="14">
        <f t="shared" si="90"/>
        <v>0</v>
      </c>
      <c r="K288" s="14">
        <f t="shared" si="90"/>
        <v>0</v>
      </c>
      <c r="L288" s="14">
        <f t="shared" si="90"/>
        <v>0</v>
      </c>
      <c r="M288" s="14">
        <f t="shared" si="90"/>
        <v>0</v>
      </c>
    </row>
    <row r="289" spans="1:13" s="26" customFormat="1" ht="9.75">
      <c r="A289" s="7"/>
      <c r="B289" s="130"/>
      <c r="C289" s="15">
        <v>4711</v>
      </c>
      <c r="D289" s="18" t="s">
        <v>130</v>
      </c>
      <c r="E289" s="16">
        <v>114000</v>
      </c>
      <c r="F289" s="16">
        <v>2000</v>
      </c>
      <c r="G289" s="16">
        <f t="shared" si="69"/>
        <v>116000</v>
      </c>
      <c r="H289" s="16">
        <v>116000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</row>
    <row r="290" spans="1:13" s="26" customFormat="1" ht="9.75">
      <c r="A290" s="125" t="s">
        <v>60</v>
      </c>
      <c r="B290" s="139"/>
      <c r="C290" s="127"/>
      <c r="D290" s="135" t="s">
        <v>122</v>
      </c>
      <c r="E290" s="129">
        <v>6000</v>
      </c>
      <c r="F290" s="129">
        <f>SUM(F291+F294)</f>
        <v>16000</v>
      </c>
      <c r="G290" s="129">
        <f>SUM(G291+G294)</f>
        <v>22000</v>
      </c>
      <c r="H290" s="129">
        <f>SUM(H291+H294)</f>
        <v>22000</v>
      </c>
      <c r="I290" s="129">
        <f>SUM(I294)</f>
        <v>0</v>
      </c>
      <c r="J290" s="129">
        <f>SUM(J294)</f>
        <v>0</v>
      </c>
      <c r="K290" s="129">
        <f>SUM(K294)</f>
        <v>0</v>
      </c>
      <c r="L290" s="129">
        <f>SUM(L294)</f>
        <v>0</v>
      </c>
      <c r="M290" s="129">
        <f>SUM(M294)</f>
        <v>0</v>
      </c>
    </row>
    <row r="291" spans="1:13" s="26" customFormat="1" ht="9.75">
      <c r="A291" s="7">
        <v>46</v>
      </c>
      <c r="B291" s="130"/>
      <c r="C291" s="130"/>
      <c r="D291" s="3" t="s">
        <v>41</v>
      </c>
      <c r="E291" s="83">
        <v>0</v>
      </c>
      <c r="F291" s="12">
        <f aca="true" t="shared" si="91" ref="F291:M292">SUM(F292)</f>
        <v>20000</v>
      </c>
      <c r="G291" s="12">
        <f>SUM(H291:M291)</f>
        <v>20000</v>
      </c>
      <c r="H291" s="12">
        <f t="shared" si="91"/>
        <v>20000</v>
      </c>
      <c r="I291" s="12">
        <f t="shared" si="91"/>
        <v>0</v>
      </c>
      <c r="J291" s="12">
        <f t="shared" si="91"/>
        <v>0</v>
      </c>
      <c r="K291" s="12">
        <f t="shared" si="91"/>
        <v>0</v>
      </c>
      <c r="L291" s="12">
        <f t="shared" si="91"/>
        <v>0</v>
      </c>
      <c r="M291" s="12">
        <f t="shared" si="91"/>
        <v>0</v>
      </c>
    </row>
    <row r="292" spans="1:13" s="26" customFormat="1" ht="9.75">
      <c r="A292" s="125"/>
      <c r="B292" s="130">
        <v>462</v>
      </c>
      <c r="C292" s="127"/>
      <c r="D292" s="19" t="s">
        <v>21</v>
      </c>
      <c r="E292" s="131">
        <v>0</v>
      </c>
      <c r="F292" s="131">
        <f t="shared" si="91"/>
        <v>20000</v>
      </c>
      <c r="G292" s="131">
        <f>SUM(H292:M292)</f>
        <v>20000</v>
      </c>
      <c r="H292" s="131">
        <f t="shared" si="91"/>
        <v>20000</v>
      </c>
      <c r="I292" s="131">
        <f t="shared" si="91"/>
        <v>0</v>
      </c>
      <c r="J292" s="131">
        <f t="shared" si="91"/>
        <v>0</v>
      </c>
      <c r="K292" s="131">
        <f t="shared" si="91"/>
        <v>0</v>
      </c>
      <c r="L292" s="131">
        <f t="shared" si="91"/>
        <v>0</v>
      </c>
      <c r="M292" s="131">
        <f t="shared" si="91"/>
        <v>0</v>
      </c>
    </row>
    <row r="293" spans="1:13" s="26" customFormat="1" ht="9.75">
      <c r="A293" s="125"/>
      <c r="B293" s="139"/>
      <c r="C293" s="15">
        <v>4624</v>
      </c>
      <c r="D293" s="18" t="s">
        <v>21</v>
      </c>
      <c r="E293" s="16">
        <v>0</v>
      </c>
      <c r="F293" s="16">
        <v>20000</v>
      </c>
      <c r="G293" s="16">
        <f>SUM(H293:M293)</f>
        <v>20000</v>
      </c>
      <c r="H293" s="16">
        <v>20000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</row>
    <row r="294" spans="1:13" s="26" customFormat="1" ht="9.75">
      <c r="A294" s="7">
        <v>47</v>
      </c>
      <c r="B294" s="130"/>
      <c r="C294" s="130"/>
      <c r="D294" s="3" t="s">
        <v>129</v>
      </c>
      <c r="E294" s="12">
        <v>6000</v>
      </c>
      <c r="F294" s="12">
        <f aca="true" t="shared" si="92" ref="F294:M295">SUM(F295)</f>
        <v>-4000</v>
      </c>
      <c r="G294" s="12">
        <f t="shared" si="69"/>
        <v>2000</v>
      </c>
      <c r="H294" s="12">
        <f t="shared" si="92"/>
        <v>2000</v>
      </c>
      <c r="I294" s="12">
        <f t="shared" si="92"/>
        <v>0</v>
      </c>
      <c r="J294" s="12">
        <f t="shared" si="92"/>
        <v>0</v>
      </c>
      <c r="K294" s="12">
        <f t="shared" si="92"/>
        <v>0</v>
      </c>
      <c r="L294" s="12">
        <f t="shared" si="92"/>
        <v>0</v>
      </c>
      <c r="M294" s="12">
        <f t="shared" si="92"/>
        <v>0</v>
      </c>
    </row>
    <row r="295" spans="1:13" s="26" customFormat="1" ht="9.75">
      <c r="A295" s="8"/>
      <c r="B295" s="130">
        <v>471</v>
      </c>
      <c r="C295" s="15"/>
      <c r="D295" s="19" t="s">
        <v>129</v>
      </c>
      <c r="E295" s="131">
        <v>6000</v>
      </c>
      <c r="F295" s="131">
        <f t="shared" si="92"/>
        <v>-4000</v>
      </c>
      <c r="G295" s="16">
        <f t="shared" si="69"/>
        <v>2000</v>
      </c>
      <c r="H295" s="131">
        <f t="shared" si="92"/>
        <v>2000</v>
      </c>
      <c r="I295" s="14">
        <f t="shared" si="92"/>
        <v>0</v>
      </c>
      <c r="J295" s="14">
        <f t="shared" si="92"/>
        <v>0</v>
      </c>
      <c r="K295" s="14">
        <f t="shared" si="92"/>
        <v>0</v>
      </c>
      <c r="L295" s="14">
        <f t="shared" si="92"/>
        <v>0</v>
      </c>
      <c r="M295" s="14">
        <f t="shared" si="92"/>
        <v>0</v>
      </c>
    </row>
    <row r="296" spans="1:13" s="26" customFormat="1" ht="9.75">
      <c r="A296" s="7"/>
      <c r="B296" s="130"/>
      <c r="C296" s="15">
        <v>4711</v>
      </c>
      <c r="D296" s="18" t="s">
        <v>130</v>
      </c>
      <c r="E296" s="16">
        <v>6000</v>
      </c>
      <c r="F296" s="16">
        <v>-4000</v>
      </c>
      <c r="G296" s="16">
        <f t="shared" si="69"/>
        <v>2000</v>
      </c>
      <c r="H296" s="16">
        <v>2000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</row>
    <row r="297" spans="1:13" s="26" customFormat="1" ht="9.75">
      <c r="A297" s="125" t="s">
        <v>60</v>
      </c>
      <c r="B297" s="139"/>
      <c r="C297" s="127"/>
      <c r="D297" s="135" t="s">
        <v>92</v>
      </c>
      <c r="E297" s="129">
        <v>7500</v>
      </c>
      <c r="F297" s="129">
        <f>SUM(F298)</f>
        <v>-2290</v>
      </c>
      <c r="G297" s="129">
        <f t="shared" si="69"/>
        <v>5210</v>
      </c>
      <c r="H297" s="129">
        <f aca="true" t="shared" si="93" ref="H297:M297">SUM(H298)</f>
        <v>5210</v>
      </c>
      <c r="I297" s="129">
        <f t="shared" si="93"/>
        <v>0</v>
      </c>
      <c r="J297" s="129">
        <f t="shared" si="93"/>
        <v>0</v>
      </c>
      <c r="K297" s="129">
        <f t="shared" si="93"/>
        <v>0</v>
      </c>
      <c r="L297" s="129">
        <f t="shared" si="93"/>
        <v>0</v>
      </c>
      <c r="M297" s="129">
        <f t="shared" si="93"/>
        <v>0</v>
      </c>
    </row>
    <row r="298" spans="1:13" s="26" customFormat="1" ht="9.75">
      <c r="A298" s="7">
        <v>42</v>
      </c>
      <c r="B298" s="130"/>
      <c r="C298" s="130"/>
      <c r="D298" s="3" t="s">
        <v>7</v>
      </c>
      <c r="E298" s="12">
        <v>7500</v>
      </c>
      <c r="F298" s="12">
        <f aca="true" t="shared" si="94" ref="F298:M298">SUM(F299+F301)</f>
        <v>-2290</v>
      </c>
      <c r="G298" s="12">
        <f t="shared" si="69"/>
        <v>5210</v>
      </c>
      <c r="H298" s="12">
        <f t="shared" si="94"/>
        <v>5210</v>
      </c>
      <c r="I298" s="12">
        <f t="shared" si="94"/>
        <v>0</v>
      </c>
      <c r="J298" s="12">
        <f t="shared" si="94"/>
        <v>0</v>
      </c>
      <c r="K298" s="12">
        <f t="shared" si="94"/>
        <v>0</v>
      </c>
      <c r="L298" s="12">
        <f t="shared" si="94"/>
        <v>0</v>
      </c>
      <c r="M298" s="12">
        <f t="shared" si="94"/>
        <v>0</v>
      </c>
    </row>
    <row r="299" spans="1:13" s="26" customFormat="1" ht="9.75">
      <c r="A299" s="7"/>
      <c r="B299" s="130">
        <v>425</v>
      </c>
      <c r="C299" s="130"/>
      <c r="D299" s="19" t="s">
        <v>11</v>
      </c>
      <c r="E299" s="131">
        <v>2000</v>
      </c>
      <c r="F299" s="16">
        <f aca="true" t="shared" si="95" ref="F299:M299">SUM(F300)</f>
        <v>-2000</v>
      </c>
      <c r="G299" s="16">
        <f t="shared" si="69"/>
        <v>0</v>
      </c>
      <c r="H299" s="16">
        <f t="shared" si="95"/>
        <v>0</v>
      </c>
      <c r="I299" s="17">
        <f t="shared" si="95"/>
        <v>0</v>
      </c>
      <c r="J299" s="17">
        <f t="shared" si="95"/>
        <v>0</v>
      </c>
      <c r="K299" s="17">
        <f t="shared" si="95"/>
        <v>0</v>
      </c>
      <c r="L299" s="17">
        <f t="shared" si="95"/>
        <v>0</v>
      </c>
      <c r="M299" s="17">
        <f t="shared" si="95"/>
        <v>0</v>
      </c>
    </row>
    <row r="300" spans="1:13" s="26" customFormat="1" ht="9.75">
      <c r="A300" s="7"/>
      <c r="B300" s="130"/>
      <c r="C300" s="130">
        <v>4255</v>
      </c>
      <c r="D300" s="18" t="s">
        <v>68</v>
      </c>
      <c r="E300" s="16">
        <v>2000</v>
      </c>
      <c r="F300" s="16">
        <v>-2000</v>
      </c>
      <c r="G300" s="16">
        <f t="shared" si="69"/>
        <v>0</v>
      </c>
      <c r="H300" s="16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</row>
    <row r="301" spans="1:13" s="26" customFormat="1" ht="9.75">
      <c r="A301" s="7"/>
      <c r="B301" s="130">
        <v>429</v>
      </c>
      <c r="C301" s="15"/>
      <c r="D301" s="19" t="s">
        <v>13</v>
      </c>
      <c r="E301" s="131">
        <v>5500</v>
      </c>
      <c r="F301" s="131">
        <f aca="true" t="shared" si="96" ref="F301:M301">SUM(F302+F303)</f>
        <v>-290</v>
      </c>
      <c r="G301" s="16">
        <f t="shared" si="69"/>
        <v>5210</v>
      </c>
      <c r="H301" s="131">
        <f t="shared" si="96"/>
        <v>5210</v>
      </c>
      <c r="I301" s="14">
        <f t="shared" si="96"/>
        <v>0</v>
      </c>
      <c r="J301" s="14">
        <f t="shared" si="96"/>
        <v>0</v>
      </c>
      <c r="K301" s="14">
        <f t="shared" si="96"/>
        <v>0</v>
      </c>
      <c r="L301" s="14">
        <f t="shared" si="96"/>
        <v>0</v>
      </c>
      <c r="M301" s="14">
        <f t="shared" si="96"/>
        <v>0</v>
      </c>
    </row>
    <row r="302" spans="1:13" s="26" customFormat="1" ht="9.75">
      <c r="A302" s="7"/>
      <c r="B302" s="130"/>
      <c r="C302" s="15">
        <v>4292</v>
      </c>
      <c r="D302" s="18" t="s">
        <v>93</v>
      </c>
      <c r="E302" s="16">
        <v>5000</v>
      </c>
      <c r="F302" s="16">
        <v>210</v>
      </c>
      <c r="G302" s="16">
        <f t="shared" si="69"/>
        <v>5210</v>
      </c>
      <c r="H302" s="16">
        <v>5210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</row>
    <row r="303" spans="1:13" s="26" customFormat="1" ht="9.75">
      <c r="A303" s="7"/>
      <c r="B303" s="130"/>
      <c r="C303" s="15">
        <v>4295</v>
      </c>
      <c r="D303" s="18" t="s">
        <v>13</v>
      </c>
      <c r="E303" s="16">
        <v>500</v>
      </c>
      <c r="F303" s="16">
        <v>-500</v>
      </c>
      <c r="G303" s="16">
        <f t="shared" si="69"/>
        <v>0</v>
      </c>
      <c r="H303" s="16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</row>
    <row r="304" spans="1:13" s="26" customFormat="1" ht="9.75">
      <c r="A304" s="125" t="s">
        <v>60</v>
      </c>
      <c r="B304" s="139"/>
      <c r="C304" s="127"/>
      <c r="D304" s="135" t="s">
        <v>128</v>
      </c>
      <c r="E304" s="129">
        <v>5000</v>
      </c>
      <c r="F304" s="129">
        <f>SUM(F305)</f>
        <v>-5000</v>
      </c>
      <c r="G304" s="129">
        <f t="shared" si="69"/>
        <v>0</v>
      </c>
      <c r="H304" s="129">
        <f aca="true" t="shared" si="97" ref="H304:M304">SUM(H305)</f>
        <v>0</v>
      </c>
      <c r="I304" s="129">
        <f t="shared" si="97"/>
        <v>0</v>
      </c>
      <c r="J304" s="129">
        <f t="shared" si="97"/>
        <v>0</v>
      </c>
      <c r="K304" s="129">
        <f t="shared" si="97"/>
        <v>0</v>
      </c>
      <c r="L304" s="129">
        <f t="shared" si="97"/>
        <v>0</v>
      </c>
      <c r="M304" s="129">
        <f t="shared" si="97"/>
        <v>0</v>
      </c>
    </row>
    <row r="305" spans="1:13" s="26" customFormat="1" ht="9.75">
      <c r="A305" s="7">
        <v>47</v>
      </c>
      <c r="B305" s="130"/>
      <c r="C305" s="15"/>
      <c r="D305" s="3" t="s">
        <v>129</v>
      </c>
      <c r="E305" s="12">
        <v>5000</v>
      </c>
      <c r="F305" s="12">
        <f aca="true" t="shared" si="98" ref="F305:M306">SUM(F306)</f>
        <v>-5000</v>
      </c>
      <c r="G305" s="12">
        <f t="shared" si="69"/>
        <v>0</v>
      </c>
      <c r="H305" s="12">
        <f t="shared" si="98"/>
        <v>0</v>
      </c>
      <c r="I305" s="12">
        <f t="shared" si="98"/>
        <v>0</v>
      </c>
      <c r="J305" s="12">
        <f t="shared" si="98"/>
        <v>0</v>
      </c>
      <c r="K305" s="12">
        <f t="shared" si="98"/>
        <v>0</v>
      </c>
      <c r="L305" s="12">
        <f t="shared" si="98"/>
        <v>0</v>
      </c>
      <c r="M305" s="12">
        <f t="shared" si="98"/>
        <v>0</v>
      </c>
    </row>
    <row r="306" spans="1:13" s="26" customFormat="1" ht="9.75">
      <c r="A306" s="7"/>
      <c r="B306" s="130">
        <v>471</v>
      </c>
      <c r="C306" s="15"/>
      <c r="D306" s="19" t="s">
        <v>129</v>
      </c>
      <c r="E306" s="131">
        <v>5000</v>
      </c>
      <c r="F306" s="131">
        <f t="shared" si="98"/>
        <v>-5000</v>
      </c>
      <c r="G306" s="16">
        <f t="shared" si="69"/>
        <v>0</v>
      </c>
      <c r="H306" s="131">
        <f t="shared" si="98"/>
        <v>0</v>
      </c>
      <c r="I306" s="14">
        <f t="shared" si="98"/>
        <v>0</v>
      </c>
      <c r="J306" s="14">
        <f t="shared" si="98"/>
        <v>0</v>
      </c>
      <c r="K306" s="14">
        <f t="shared" si="98"/>
        <v>0</v>
      </c>
      <c r="L306" s="14">
        <f t="shared" si="98"/>
        <v>0</v>
      </c>
      <c r="M306" s="14">
        <f t="shared" si="98"/>
        <v>0</v>
      </c>
    </row>
    <row r="307" spans="1:13" s="26" customFormat="1" ht="9.75">
      <c r="A307" s="7"/>
      <c r="B307" s="133"/>
      <c r="C307" s="15">
        <v>4711</v>
      </c>
      <c r="D307" s="18" t="s">
        <v>130</v>
      </c>
      <c r="E307" s="16">
        <v>5000</v>
      </c>
      <c r="F307" s="16">
        <v>-5000</v>
      </c>
      <c r="G307" s="16">
        <f t="shared" si="69"/>
        <v>0</v>
      </c>
      <c r="H307" s="16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</row>
    <row r="308" spans="1:13" s="26" customFormat="1" ht="9.75">
      <c r="A308" s="125" t="s">
        <v>60</v>
      </c>
      <c r="B308" s="139"/>
      <c r="C308" s="127"/>
      <c r="D308" s="135" t="s">
        <v>46</v>
      </c>
      <c r="E308" s="129">
        <v>5000</v>
      </c>
      <c r="F308" s="129">
        <f>SUM(F309+F312)</f>
        <v>5000</v>
      </c>
      <c r="G308" s="129">
        <f t="shared" si="69"/>
        <v>10000</v>
      </c>
      <c r="H308" s="129">
        <f aca="true" t="shared" si="99" ref="H308:M308">SUM(H309+H312)</f>
        <v>10000</v>
      </c>
      <c r="I308" s="129">
        <f t="shared" si="99"/>
        <v>0</v>
      </c>
      <c r="J308" s="129">
        <f t="shared" si="99"/>
        <v>0</v>
      </c>
      <c r="K308" s="129">
        <f t="shared" si="99"/>
        <v>0</v>
      </c>
      <c r="L308" s="129">
        <f t="shared" si="99"/>
        <v>0</v>
      </c>
      <c r="M308" s="129">
        <f t="shared" si="99"/>
        <v>0</v>
      </c>
    </row>
    <row r="309" spans="1:13" s="26" customFormat="1" ht="9.75">
      <c r="A309" s="7">
        <v>42</v>
      </c>
      <c r="B309" s="130"/>
      <c r="C309" s="130"/>
      <c r="D309" s="3" t="s">
        <v>7</v>
      </c>
      <c r="E309" s="12">
        <v>3000</v>
      </c>
      <c r="F309" s="12">
        <f aca="true" t="shared" si="100" ref="F309:M310">SUM(F310)</f>
        <v>7000</v>
      </c>
      <c r="G309" s="12">
        <f t="shared" si="69"/>
        <v>10000</v>
      </c>
      <c r="H309" s="12">
        <f t="shared" si="100"/>
        <v>10000</v>
      </c>
      <c r="I309" s="12">
        <f t="shared" si="100"/>
        <v>0</v>
      </c>
      <c r="J309" s="12">
        <f t="shared" si="100"/>
        <v>0</v>
      </c>
      <c r="K309" s="12">
        <f t="shared" si="100"/>
        <v>0</v>
      </c>
      <c r="L309" s="12">
        <f t="shared" si="100"/>
        <v>0</v>
      </c>
      <c r="M309" s="12">
        <f t="shared" si="100"/>
        <v>0</v>
      </c>
    </row>
    <row r="310" spans="1:13" s="26" customFormat="1" ht="9.75">
      <c r="A310" s="7"/>
      <c r="B310" s="130">
        <v>429</v>
      </c>
      <c r="C310" s="15"/>
      <c r="D310" s="19" t="s">
        <v>13</v>
      </c>
      <c r="E310" s="131">
        <v>3000</v>
      </c>
      <c r="F310" s="131">
        <f t="shared" si="100"/>
        <v>7000</v>
      </c>
      <c r="G310" s="16">
        <f t="shared" si="69"/>
        <v>10000</v>
      </c>
      <c r="H310" s="131">
        <f t="shared" si="100"/>
        <v>10000</v>
      </c>
      <c r="I310" s="14">
        <f t="shared" si="100"/>
        <v>0</v>
      </c>
      <c r="J310" s="14">
        <f t="shared" si="100"/>
        <v>0</v>
      </c>
      <c r="K310" s="14">
        <f t="shared" si="100"/>
        <v>0</v>
      </c>
      <c r="L310" s="14">
        <f t="shared" si="100"/>
        <v>0</v>
      </c>
      <c r="M310" s="14">
        <f t="shared" si="100"/>
        <v>0</v>
      </c>
    </row>
    <row r="311" spans="1:13" s="26" customFormat="1" ht="9.75">
      <c r="A311" s="7"/>
      <c r="B311" s="130"/>
      <c r="C311" s="15">
        <v>4292</v>
      </c>
      <c r="D311" s="18" t="s">
        <v>93</v>
      </c>
      <c r="E311" s="16">
        <v>3000</v>
      </c>
      <c r="F311" s="16">
        <v>7000</v>
      </c>
      <c r="G311" s="16">
        <f t="shared" si="69"/>
        <v>10000</v>
      </c>
      <c r="H311" s="16">
        <v>10000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</row>
    <row r="312" spans="1:13" s="26" customFormat="1" ht="9.75">
      <c r="A312" s="7">
        <v>47</v>
      </c>
      <c r="B312" s="130"/>
      <c r="C312" s="130"/>
      <c r="D312" s="3" t="s">
        <v>129</v>
      </c>
      <c r="E312" s="12">
        <v>2000</v>
      </c>
      <c r="F312" s="12">
        <f aca="true" t="shared" si="101" ref="F312:M313">SUM(F313)</f>
        <v>-2000</v>
      </c>
      <c r="G312" s="12">
        <f t="shared" si="69"/>
        <v>0</v>
      </c>
      <c r="H312" s="12">
        <f t="shared" si="101"/>
        <v>0</v>
      </c>
      <c r="I312" s="12">
        <f t="shared" si="101"/>
        <v>0</v>
      </c>
      <c r="J312" s="12">
        <f t="shared" si="101"/>
        <v>0</v>
      </c>
      <c r="K312" s="12">
        <f t="shared" si="101"/>
        <v>0</v>
      </c>
      <c r="L312" s="12">
        <f t="shared" si="101"/>
        <v>0</v>
      </c>
      <c r="M312" s="12">
        <f t="shared" si="101"/>
        <v>0</v>
      </c>
    </row>
    <row r="313" spans="1:13" s="26" customFormat="1" ht="9.75">
      <c r="A313" s="8"/>
      <c r="B313" s="130">
        <v>471</v>
      </c>
      <c r="C313" s="15"/>
      <c r="D313" s="19" t="s">
        <v>129</v>
      </c>
      <c r="E313" s="131">
        <v>2000</v>
      </c>
      <c r="F313" s="131">
        <f t="shared" si="101"/>
        <v>-2000</v>
      </c>
      <c r="G313" s="16">
        <f t="shared" si="69"/>
        <v>0</v>
      </c>
      <c r="H313" s="131">
        <f t="shared" si="101"/>
        <v>0</v>
      </c>
      <c r="I313" s="14">
        <f t="shared" si="101"/>
        <v>0</v>
      </c>
      <c r="J313" s="14">
        <f t="shared" si="101"/>
        <v>0</v>
      </c>
      <c r="K313" s="14">
        <f t="shared" si="101"/>
        <v>0</v>
      </c>
      <c r="L313" s="14">
        <f t="shared" si="101"/>
        <v>0</v>
      </c>
      <c r="M313" s="14">
        <f t="shared" si="101"/>
        <v>0</v>
      </c>
    </row>
    <row r="314" spans="1:13" s="26" customFormat="1" ht="9.75">
      <c r="A314" s="7"/>
      <c r="B314" s="130"/>
      <c r="C314" s="15">
        <v>4711</v>
      </c>
      <c r="D314" s="18" t="s">
        <v>130</v>
      </c>
      <c r="E314" s="16">
        <v>2000</v>
      </c>
      <c r="F314" s="16">
        <v>-2000</v>
      </c>
      <c r="G314" s="16">
        <f>SUM(H314:L314)</f>
        <v>0</v>
      </c>
      <c r="H314" s="16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</row>
    <row r="315" spans="1:13" s="26" customFormat="1" ht="9.75">
      <c r="A315" s="142"/>
      <c r="B315" s="143"/>
      <c r="C315" s="144"/>
      <c r="D315" s="3" t="s">
        <v>49</v>
      </c>
      <c r="E315" s="12">
        <f>SUM(E117+E181+E204+E254+E282)</f>
        <v>1514229</v>
      </c>
      <c r="F315" s="20">
        <f aca="true" t="shared" si="102" ref="F315:M315">SUM(F117+F181+F204+F254+F282)</f>
        <v>87775</v>
      </c>
      <c r="G315" s="12">
        <f>SUM(H315:M315)</f>
        <v>1602004</v>
      </c>
      <c r="H315" s="20">
        <f t="shared" si="102"/>
        <v>1150000</v>
      </c>
      <c r="I315" s="20">
        <f t="shared" si="102"/>
        <v>51270</v>
      </c>
      <c r="J315" s="20">
        <f t="shared" si="102"/>
        <v>199960</v>
      </c>
      <c r="K315" s="20">
        <f t="shared" si="102"/>
        <v>162000</v>
      </c>
      <c r="L315" s="20">
        <f t="shared" si="102"/>
        <v>50</v>
      </c>
      <c r="M315" s="20">
        <f t="shared" si="102"/>
        <v>38724</v>
      </c>
    </row>
    <row r="316" spans="1:7" s="26" customFormat="1" ht="9.75">
      <c r="A316" s="58"/>
      <c r="B316" s="93"/>
      <c r="C316" s="58"/>
      <c r="D316" s="91"/>
      <c r="E316" s="61"/>
      <c r="F316" s="80"/>
      <c r="G316" s="80"/>
    </row>
    <row r="317" spans="1:7" s="26" customFormat="1" ht="9.75">
      <c r="A317" s="34"/>
      <c r="B317" s="34"/>
      <c r="C317" s="34"/>
      <c r="D317" s="91"/>
      <c r="E317" s="61"/>
      <c r="F317" s="90"/>
      <c r="G317" s="90"/>
    </row>
    <row r="318" spans="4:7" s="95" customFormat="1" ht="12.75">
      <c r="D318" s="99" t="s">
        <v>143</v>
      </c>
      <c r="E318" s="98"/>
      <c r="F318" s="98"/>
      <c r="G318" s="98"/>
    </row>
    <row r="319" spans="2:5" s="95" customFormat="1" ht="12.75">
      <c r="B319" s="95" t="s">
        <v>141</v>
      </c>
      <c r="D319" s="99"/>
      <c r="E319" s="98"/>
    </row>
    <row r="320" spans="3:4" s="26" customFormat="1" ht="9.75">
      <c r="C320" s="25"/>
      <c r="D320" s="48"/>
    </row>
    <row r="321" spans="3:8" s="26" customFormat="1" ht="23.25" customHeight="1">
      <c r="C321" s="10" t="s">
        <v>98</v>
      </c>
      <c r="D321" s="7" t="s">
        <v>99</v>
      </c>
      <c r="E321" s="4" t="s">
        <v>144</v>
      </c>
      <c r="F321" s="145" t="s">
        <v>195</v>
      </c>
      <c r="G321" s="102" t="s">
        <v>196</v>
      </c>
      <c r="H321" s="7" t="s">
        <v>181</v>
      </c>
    </row>
    <row r="322" spans="3:8" s="26" customFormat="1" ht="9.75">
      <c r="C322" s="7" t="s">
        <v>100</v>
      </c>
      <c r="D322" s="11" t="s">
        <v>101</v>
      </c>
      <c r="E322" s="12">
        <v>57388</v>
      </c>
      <c r="F322" s="12">
        <v>73133</v>
      </c>
      <c r="G322" s="20">
        <v>130521</v>
      </c>
      <c r="H322" s="20">
        <f>G322/E322*100</f>
        <v>227.43604934829582</v>
      </c>
    </row>
    <row r="323" spans="3:8" s="26" customFormat="1" ht="9.75">
      <c r="C323" s="7" t="s">
        <v>102</v>
      </c>
      <c r="D323" s="11" t="s">
        <v>103</v>
      </c>
      <c r="E323" s="12">
        <f>SUM(E324:E326)</f>
        <v>1518959</v>
      </c>
      <c r="F323" s="12">
        <f>SUM(F324:F326)</f>
        <v>20151</v>
      </c>
      <c r="G323" s="20">
        <f>SUM(G324:G326)</f>
        <v>1539110</v>
      </c>
      <c r="H323" s="20">
        <f aca="true" t="shared" si="103" ref="H323:H330">G323/E323*100</f>
        <v>101.32663225274679</v>
      </c>
    </row>
    <row r="324" spans="3:8" s="26" customFormat="1" ht="9.75">
      <c r="C324" s="8" t="s">
        <v>104</v>
      </c>
      <c r="D324" s="15" t="s">
        <v>112</v>
      </c>
      <c r="E324" s="16">
        <v>1468859</v>
      </c>
      <c r="F324" s="16">
        <v>12101</v>
      </c>
      <c r="G324" s="17">
        <v>1480960</v>
      </c>
      <c r="H324" s="17">
        <f t="shared" si="103"/>
        <v>100.82383673313777</v>
      </c>
    </row>
    <row r="325" spans="3:8" s="26" customFormat="1" ht="9.75">
      <c r="C325" s="41" t="s">
        <v>105</v>
      </c>
      <c r="D325" s="15" t="s">
        <v>106</v>
      </c>
      <c r="E325" s="16">
        <v>100</v>
      </c>
      <c r="F325" s="16">
        <v>-50</v>
      </c>
      <c r="G325" s="17">
        <v>50</v>
      </c>
      <c r="H325" s="17">
        <f t="shared" si="103"/>
        <v>50</v>
      </c>
    </row>
    <row r="326" spans="3:8" s="26" customFormat="1" ht="9.75">
      <c r="C326" s="8" t="s">
        <v>107</v>
      </c>
      <c r="D326" s="18" t="s">
        <v>108</v>
      </c>
      <c r="E326" s="16">
        <v>50000</v>
      </c>
      <c r="F326" s="16">
        <v>8100</v>
      </c>
      <c r="G326" s="17">
        <v>58100</v>
      </c>
      <c r="H326" s="17">
        <f t="shared" si="103"/>
        <v>116.19999999999999</v>
      </c>
    </row>
    <row r="327" spans="3:8" s="26" customFormat="1" ht="9.75">
      <c r="C327" s="7" t="s">
        <v>109</v>
      </c>
      <c r="D327" s="3" t="s">
        <v>110</v>
      </c>
      <c r="E327" s="12">
        <f>SUM(E328:E329)</f>
        <v>1568959</v>
      </c>
      <c r="F327" s="12">
        <f>SUM(F328:F329)</f>
        <v>52734</v>
      </c>
      <c r="G327" s="20">
        <f>SUM(G328:G329)</f>
        <v>1621693</v>
      </c>
      <c r="H327" s="20">
        <f t="shared" si="103"/>
        <v>103.36108209328604</v>
      </c>
    </row>
    <row r="328" spans="3:8" s="26" customFormat="1" ht="9.75">
      <c r="C328" s="8" t="s">
        <v>111</v>
      </c>
      <c r="D328" s="18" t="s">
        <v>113</v>
      </c>
      <c r="E328" s="16">
        <v>1438959</v>
      </c>
      <c r="F328" s="16">
        <v>47734</v>
      </c>
      <c r="G328" s="17">
        <v>1486693</v>
      </c>
      <c r="H328" s="17">
        <f t="shared" si="103"/>
        <v>103.3172592130839</v>
      </c>
    </row>
    <row r="329" spans="3:8" s="26" customFormat="1" ht="9.75">
      <c r="C329" s="8" t="s">
        <v>114</v>
      </c>
      <c r="D329" s="18" t="s">
        <v>115</v>
      </c>
      <c r="E329" s="16">
        <v>130000</v>
      </c>
      <c r="F329" s="16">
        <v>5000</v>
      </c>
      <c r="G329" s="17">
        <v>135000</v>
      </c>
      <c r="H329" s="17">
        <f t="shared" si="103"/>
        <v>103.84615384615385</v>
      </c>
    </row>
    <row r="330" spans="3:8" s="26" customFormat="1" ht="9.75">
      <c r="C330" s="7" t="s">
        <v>116</v>
      </c>
      <c r="D330" s="3" t="s">
        <v>127</v>
      </c>
      <c r="E330" s="37">
        <v>7388</v>
      </c>
      <c r="F330" s="12">
        <v>40600</v>
      </c>
      <c r="G330" s="20">
        <v>47938</v>
      </c>
      <c r="H330" s="20">
        <f t="shared" si="103"/>
        <v>648.8630211153222</v>
      </c>
    </row>
    <row r="331" spans="3:7" s="26" customFormat="1" ht="9.75">
      <c r="C331" s="34"/>
      <c r="D331" s="34"/>
      <c r="E331" s="94"/>
      <c r="F331" s="90"/>
      <c r="G331" s="90"/>
    </row>
    <row r="332" spans="4:7" s="95" customFormat="1" ht="12.75">
      <c r="D332" s="96" t="s">
        <v>177</v>
      </c>
      <c r="E332" s="97"/>
      <c r="F332" s="98"/>
      <c r="G332" s="98"/>
    </row>
    <row r="333" spans="2:4" s="95" customFormat="1" ht="12.75">
      <c r="B333" s="95" t="s">
        <v>194</v>
      </c>
      <c r="D333" s="96"/>
    </row>
    <row r="334" s="95" customFormat="1" ht="12.75">
      <c r="D334" s="96"/>
    </row>
    <row r="335" s="95" customFormat="1" ht="12.75">
      <c r="D335" s="96" t="s">
        <v>178</v>
      </c>
    </row>
    <row r="336" spans="2:4" s="95" customFormat="1" ht="12.75">
      <c r="B336" s="95" t="s">
        <v>126</v>
      </c>
      <c r="D336" s="96"/>
    </row>
    <row r="337" s="95" customFormat="1" ht="12.75">
      <c r="D337" s="96"/>
    </row>
    <row r="338" spans="2:7" s="95" customFormat="1" ht="12.75">
      <c r="B338" s="95" t="s">
        <v>175</v>
      </c>
      <c r="G338" s="96"/>
    </row>
    <row r="339" spans="2:7" s="95" customFormat="1" ht="12.75">
      <c r="B339" s="95" t="s">
        <v>176</v>
      </c>
      <c r="G339" s="96"/>
    </row>
    <row r="340" spans="2:5" s="95" customFormat="1" ht="12.75">
      <c r="B340" s="95" t="s">
        <v>152</v>
      </c>
      <c r="E340" s="96"/>
    </row>
    <row r="341" s="26" customFormat="1" ht="9.75">
      <c r="E341" s="48"/>
    </row>
    <row r="342" spans="5:7" s="26" customFormat="1" ht="13.5">
      <c r="E342" s="48"/>
      <c r="G342" s="101" t="s">
        <v>117</v>
      </c>
    </row>
    <row r="343" s="26" customFormat="1" ht="13.5">
      <c r="G343" s="101" t="s">
        <v>121</v>
      </c>
    </row>
    <row r="344" ht="15">
      <c r="E344" s="1"/>
    </row>
    <row r="345" ht="15">
      <c r="E345" s="1"/>
    </row>
    <row r="346" ht="15">
      <c r="E346" s="1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MORH Uprava za obranu KRAPINA</dc:creator>
  <cp:keywords/>
  <dc:description/>
  <cp:lastModifiedBy>Korisnik</cp:lastModifiedBy>
  <cp:lastPrinted>2022-11-08T08:56:12Z</cp:lastPrinted>
  <dcterms:created xsi:type="dcterms:W3CDTF">2002-09-26T09:59:07Z</dcterms:created>
  <dcterms:modified xsi:type="dcterms:W3CDTF">2022-11-10T14:38:47Z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4391504">
    <vt:lpwstr/>
  </property>
  <property fmtid="{D5CDD505-2E9C-101B-9397-08002B2CF9AE}" pid="19" name="IVID25277C0E">
    <vt:lpwstr/>
  </property>
  <property fmtid="{D5CDD505-2E9C-101B-9397-08002B2CF9AE}" pid="20" name="IVID482E5234">
    <vt:lpwstr/>
  </property>
  <property fmtid="{D5CDD505-2E9C-101B-9397-08002B2CF9AE}" pid="21" name="IVID54CA1065">
    <vt:lpwstr/>
  </property>
  <property fmtid="{D5CDD505-2E9C-101B-9397-08002B2CF9AE}" pid="22" name="IVIDD0D7432D">
    <vt:lpwstr/>
  </property>
  <property fmtid="{D5CDD505-2E9C-101B-9397-08002B2CF9AE}" pid="23" name="IVIDC83F20E2">
    <vt:lpwstr/>
  </property>
  <property fmtid="{D5CDD505-2E9C-101B-9397-08002B2CF9AE}" pid="24" name="IVID3000000">
    <vt:lpwstr/>
  </property>
  <property fmtid="{D5CDD505-2E9C-101B-9397-08002B2CF9AE}" pid="25" name="IVID242B1BF9">
    <vt:lpwstr/>
  </property>
  <property fmtid="{D5CDD505-2E9C-101B-9397-08002B2CF9AE}" pid="26" name="IVID1A791305">
    <vt:lpwstr/>
  </property>
  <property fmtid="{D5CDD505-2E9C-101B-9397-08002B2CF9AE}" pid="27" name="IVIDB7B15EB">
    <vt:lpwstr/>
  </property>
  <property fmtid="{D5CDD505-2E9C-101B-9397-08002B2CF9AE}" pid="28" name="IVID2A6317D4">
    <vt:lpwstr/>
  </property>
  <property fmtid="{D5CDD505-2E9C-101B-9397-08002B2CF9AE}" pid="29" name="IVID374F1AEC">
    <vt:lpwstr/>
  </property>
  <property fmtid="{D5CDD505-2E9C-101B-9397-08002B2CF9AE}" pid="30" name="IVIDE251408">
    <vt:lpwstr/>
  </property>
  <property fmtid="{D5CDD505-2E9C-101B-9397-08002B2CF9AE}" pid="31" name="IVID92B17E3">
    <vt:lpwstr/>
  </property>
  <property fmtid="{D5CDD505-2E9C-101B-9397-08002B2CF9AE}" pid="32" name="IVID226B52C3">
    <vt:lpwstr/>
  </property>
  <property fmtid="{D5CDD505-2E9C-101B-9397-08002B2CF9AE}" pid="33" name="IVID41470EF6">
    <vt:lpwstr/>
  </property>
  <property fmtid="{D5CDD505-2E9C-101B-9397-08002B2CF9AE}" pid="34" name="IVID205415FA">
    <vt:lpwstr/>
  </property>
  <property fmtid="{D5CDD505-2E9C-101B-9397-08002B2CF9AE}" pid="35" name="IVID203D08FA">
    <vt:lpwstr/>
  </property>
  <property fmtid="{D5CDD505-2E9C-101B-9397-08002B2CF9AE}" pid="36" name="IVID2D0F08FE">
    <vt:lpwstr/>
  </property>
</Properties>
</file>